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CSN\PERU\Round I\14. Website\"/>
    </mc:Choice>
  </mc:AlternateContent>
  <xr:revisionPtr revIDLastSave="0" documentId="13_ncr:1_{4C063C7B-B05B-40CB-A3BC-7E5A3EA111E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DB2020 Peru" sheetId="1" r:id="rId1"/>
  </sheets>
  <definedNames>
    <definedName name="_xlnm._FilterDatabase" localSheetId="0" hidden="1">'DB2020 Peru'!$A$7:$AV$19</definedName>
    <definedName name="Halo">#REF!</definedName>
    <definedName name="Hola">#REF!</definedName>
    <definedName name="Z_01670FF7_1AD5_413F_AA0E_0EB92270E4E0_.wvu.Cols" localSheetId="0" hidden="1">'DB2020 Peru'!#REF!</definedName>
    <definedName name="Z_01670FF7_1AD5_413F_AA0E_0EB92270E4E0_.wvu.FilterData" localSheetId="0" hidden="1">'DB2020 Peru'!$B$7:$AD$7</definedName>
    <definedName name="Z_01670FF7_1AD5_413F_AA0E_0EB92270E4E0_.wvu.Rows" localSheetId="0" hidden="1">'DB2020 Peru'!#REF!,'DB2020 Peru'!#REF!</definedName>
    <definedName name="Z_189AA3A3_E7F6_4F73_9681_D846A835EFFC_.wvu.FilterData" localSheetId="0" hidden="1">'DB2020 Peru'!$B$7:$AD$7</definedName>
    <definedName name="Z_189AA3A3_E7F6_4F73_9681_D846A835EFFC_.wvu.Rows" localSheetId="0" hidden="1">'DB2020 Peru'!#REF!,'DB2020 Peru'!#REF!</definedName>
    <definedName name="Z_3F2EE6D6_D722_4FD4_860F_38562C7DBB90_.wvu.Cols" localSheetId="0" hidden="1">'DB2020 Peru'!#REF!</definedName>
    <definedName name="Z_3F2EE6D6_D722_4FD4_860F_38562C7DBB90_.wvu.FilterData" localSheetId="0" hidden="1">'DB2020 Peru'!$B$7:$AD$7</definedName>
    <definedName name="Z_3F2EE6D6_D722_4FD4_860F_38562C7DBB90_.wvu.Rows" localSheetId="0" hidden="1">'DB2020 Peru'!#REF!,'DB2020 Peru'!#REF!</definedName>
    <definedName name="Z_4A0115D6_6D39_4E07_BD9E_53C4D488A31B_.wvu.FilterData" localSheetId="0" hidden="1">'DB2020 Peru'!$A$7:$AV$19</definedName>
    <definedName name="Z_55CB2F9C_2357_428D_852E_18ACB181BD79_.wvu.Rows" localSheetId="0" hidden="1">'DB2020 Peru'!$1:$5,'DB2020 Peru'!#REF!,'DB2020 Peru'!#REF!,'DB2020 Peru'!#REF!,'DB2020 Peru'!#REF!</definedName>
    <definedName name="Z_71F4B2F0_DD2A_4B15_9272_BEAAA24B17FE_.wvu.Cols" localSheetId="0" hidden="1">'DB2020 Peru'!#REF!</definedName>
    <definedName name="Z_71F4B2F0_DD2A_4B15_9272_BEAAA24B17FE_.wvu.FilterData" localSheetId="0" hidden="1">'DB2020 Peru'!$B$7:$AD$7</definedName>
    <definedName name="Z_71F4B2F0_DD2A_4B15_9272_BEAAA24B17FE_.wvu.Rows" localSheetId="0" hidden="1">'DB2020 Peru'!#REF!,'DB2020 Peru'!#REF!</definedName>
    <definedName name="Z_9D9106E9_2FEF_444D_BF01_642D5A3D45AF_.wvu.Cols" localSheetId="0" hidden="1">'DB2020 Peru'!#REF!</definedName>
    <definedName name="Z_9D9106E9_2FEF_444D_BF01_642D5A3D45AF_.wvu.FilterData" localSheetId="0" hidden="1">'DB2020 Peru'!$B$7:$AD$7</definedName>
    <definedName name="Z_9D9106E9_2FEF_444D_BF01_642D5A3D45AF_.wvu.Rows" localSheetId="0" hidden="1">'DB2020 Peru'!#REF!,'DB2020 Peru'!#REF!</definedName>
    <definedName name="Z_9E112B76_9E3F_4F62_A06D_3E0CA850ED2E_.wvu.Cols" localSheetId="0" hidden="1">'DB2020 Peru'!#REF!</definedName>
    <definedName name="Z_9E112B76_9E3F_4F62_A06D_3E0CA850ED2E_.wvu.FilterData" localSheetId="0" hidden="1">'DB2020 Peru'!$B$7:$AD$7</definedName>
    <definedName name="Z_9E112B76_9E3F_4F62_A06D_3E0CA850ED2E_.wvu.Rows" localSheetId="0" hidden="1">'DB2020 Peru'!#REF!,'DB2020 Peru'!#REF!</definedName>
    <definedName name="Z_A79DB5F5_D22C_48B3_A03F_F2E4D0C3D777_.wvu.FilterData" localSheetId="0" hidden="1">'DB2020 Peru'!$B$7:$AD$7</definedName>
    <definedName name="Z_A79DB5F5_D22C_48B3_A03F_F2E4D0C3D777_.wvu.Rows" localSheetId="0" hidden="1">'DB2020 Peru'!#REF!,'DB2020 Peru'!#REF!</definedName>
    <definedName name="Z_A848935D_BDA4_445A_B454_3C77CF534130_.wvu.FilterData" localSheetId="0" hidden="1">'DB2020 Peru'!$A$7:$AV$19</definedName>
    <definedName name="Z_AA85259B_10B5_4B8E_8F31_C17329420DD4_.wvu.FilterData" localSheetId="0" hidden="1">'DB2020 Peru'!$A$7:$AV$19</definedName>
    <definedName name="Z_B46E4585_2C1A_4E77_85D9_2C48DC21844B_.wvu.Cols" localSheetId="0" hidden="1">'DB2020 Peru'!#REF!</definedName>
    <definedName name="Z_B46E4585_2C1A_4E77_85D9_2C48DC21844B_.wvu.FilterData" localSheetId="0" hidden="1">'DB2020 Peru'!$B$7:$AD$7</definedName>
    <definedName name="Z_B46E4585_2C1A_4E77_85D9_2C48DC21844B_.wvu.Rows" localSheetId="0" hidden="1">'DB2020 Peru'!#REF!,'DB2020 Peru'!#REF!</definedName>
    <definedName name="Z_B82D09A7_D073_468F_B685_F6C740D7F32D_.wvu.FilterData" localSheetId="0" hidden="1">'DB2020 Peru'!$A$7:$AV$19</definedName>
    <definedName name="Z_BEB5729E_ADAC_43EA_B732_E0C0FBFCA542_.wvu.FilterData" localSheetId="0" hidden="1">'DB2020 Peru'!$A$7:$AV$19</definedName>
    <definedName name="Z_C3ADE610_C206_49F4_B242_CAFF05FAF998_.wvu.FilterData" localSheetId="0" hidden="1">'DB2020 Peru'!$A$7:$AV$19</definedName>
    <definedName name="Z_CA2D4ED2_3B56_4FCC_A2C5_F12419775B91_.wvu.FilterData" localSheetId="0" hidden="1">'DB2020 Peru'!$B$7:$AD$7</definedName>
    <definedName name="Z_CA2D4ED2_3B56_4FCC_A2C5_F12419775B91_.wvu.Rows" localSheetId="0" hidden="1">'DB2020 Peru'!#REF!,'DB2020 Peru'!#REF!</definedName>
    <definedName name="Z_CEB959CA_CDB3_408C_8F2D_069E2B7E298F_.wvu.Cols" localSheetId="0" hidden="1">'DB2020 Peru'!$A:$A,'DB2020 Peru'!#REF!,'DB2020 Peru'!$F:$F,'DB2020 Peru'!$H:$H,'DB2020 Peru'!$J:$J,'DB2020 Peru'!$R:$S,'DB2020 Peru'!$V:$V,'DB2020 Peru'!$X:$X,'DB2020 Peru'!$Z:$AC,'DB2020 Peru'!#REF!,'DB2020 Peru'!#REF!,'DB2020 Peru'!#REF!,'DB2020 Peru'!$AF:$AF,'DB2020 Peru'!$AH:$AH,'DB2020 Peru'!$AJ:$AM,'DB2020 Peru'!#REF!,'DB2020 Peru'!#REF!,'DB2020 Peru'!#REF!,'DB2020 Peru'!#REF!,'DB2020 Peru'!#REF!,'DB2020 Peru'!#REF!,'DB2020 Peru'!#REF!,'DB2020 Peru'!#REF!,'DB2020 Peru'!#REF!,'DB2020 Peru'!#REF!,'DB2020 Peru'!#REF!,'DB2020 Peru'!#REF!,'DB2020 Peru'!#REF!,'DB2020 Peru'!#REF!,'DB2020 Peru'!#REF!,'DB2020 Peru'!#REF!,'DB2020 Peru'!#REF!,'DB2020 Peru'!#REF!,'DB2020 Peru'!#REF!,'DB2020 Peru'!#REF!,'DB2020 Peru'!#REF!,'DB2020 Peru'!$AP:$AP,'DB2020 Peru'!$AR:$AR,'DB2020 Peru'!$AT:$AU,'DB2020 Peru'!#REF!,'DB2020 Peru'!#REF!,'DB2020 Peru'!#REF!</definedName>
    <definedName name="Z_CEB959CA_CDB3_408C_8F2D_069E2B7E298F_.wvu.FilterData" localSheetId="0" hidden="1">'DB2020 Peru'!$A$7:$AV$19</definedName>
    <definedName name="Z_CEB959CA_CDB3_408C_8F2D_069E2B7E298F_.wvu.Rows" localSheetId="0" hidden="1">'DB2020 Peru'!$1:$4,'DB2020 Peru'!$6:$6</definedName>
    <definedName name="Z_D4D8C67A_F3EF_4695_9CC4_23D3171F3E37_.wvu.FilterData" localSheetId="0" hidden="1">'DB2020 Peru'!$A$7:$AV$19</definedName>
    <definedName name="Z_D6C4D851_DE06_41FC_A236_F9F5518E4AC0_.wvu.Cols" localSheetId="0" hidden="1">'DB2020 Peru'!#REF!</definedName>
    <definedName name="Z_D6C4D851_DE06_41FC_A236_F9F5518E4AC0_.wvu.FilterData" localSheetId="0" hidden="1">'DB2020 Peru'!$B$7:$AD$7</definedName>
    <definedName name="Z_D6C4D851_DE06_41FC_A236_F9F5518E4AC0_.wvu.Rows" localSheetId="0" hidden="1">'DB2020 Peru'!#REF!,'DB2020 Peru'!#REF!</definedName>
    <definedName name="Z_E6442CB7_8B4C_477F_B3E7_6AAF3CC03E15_.wvu.Cols" localSheetId="0" hidden="1">'DB2020 Peru'!#REF!</definedName>
    <definedName name="Z_E6442CB7_8B4C_477F_B3E7_6AAF3CC03E15_.wvu.FilterData" localSheetId="0" hidden="1">'DB2020 Peru'!$B$7:$AD$7</definedName>
    <definedName name="Z_E6442CB7_8B4C_477F_B3E7_6AAF3CC03E15_.wvu.Rows" localSheetId="0" hidden="1">'DB2020 Peru'!#REF!,'DB2020 Peru'!#REF!</definedName>
    <definedName name="Z_FBB14C4B_1DE6_4176_9B9F_EFC998FB2B3E_.wvu.FilterData" localSheetId="0" hidden="1">'DB2020 Peru'!$A$7:$AV$19</definedName>
    <definedName name="Z_FF3D48B0_3E01_423D_AB76_3EF77761A512_.wvu.FilterData" localSheetId="0" hidden="1">'DB2020 Peru'!$A$7:$AV$19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4" i="1" l="1"/>
  <c r="AL8" i="1"/>
  <c r="AI4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B8" i="1"/>
  <c r="AL19" i="1"/>
  <c r="AB19" i="1"/>
  <c r="AL18" i="1"/>
  <c r="AB18" i="1"/>
  <c r="AL17" i="1"/>
  <c r="AB17" i="1"/>
  <c r="AL16" i="1"/>
  <c r="AB16" i="1"/>
  <c r="AL15" i="1"/>
  <c r="AB15" i="1"/>
  <c r="AL14" i="1"/>
  <c r="AB14" i="1"/>
  <c r="AL13" i="1"/>
  <c r="AB13" i="1"/>
  <c r="AL12" i="1"/>
  <c r="AB12" i="1"/>
  <c r="AL11" i="1"/>
  <c r="AB11" i="1"/>
  <c r="AL10" i="1"/>
  <c r="AB10" i="1"/>
  <c r="AL9" i="1"/>
  <c r="AB9" i="1"/>
  <c r="AQ4" i="1" l="1"/>
  <c r="AO4" i="1"/>
  <c r="AJ8" i="1"/>
  <c r="AG4" i="1"/>
  <c r="AE4" i="1"/>
  <c r="Y4" i="1"/>
  <c r="Z8" i="1" s="1"/>
  <c r="W4" i="1"/>
  <c r="U4" i="1"/>
  <c r="Q4" i="1"/>
  <c r="O4" i="1"/>
  <c r="M4" i="1"/>
  <c r="K4" i="1"/>
  <c r="I4" i="1"/>
  <c r="G4" i="1"/>
  <c r="E4" i="1"/>
  <c r="V17" i="1" l="1"/>
  <c r="V14" i="1"/>
  <c r="V18" i="1"/>
  <c r="V11" i="1"/>
  <c r="V13" i="1"/>
  <c r="V10" i="1"/>
  <c r="V8" i="1"/>
  <c r="V19" i="1"/>
  <c r="V15" i="1"/>
  <c r="V12" i="1"/>
  <c r="V16" i="1"/>
  <c r="V9" i="1"/>
  <c r="F17" i="1"/>
  <c r="F18" i="1"/>
  <c r="F11" i="1"/>
  <c r="F16" i="1"/>
  <c r="F9" i="1"/>
  <c r="F8" i="1"/>
  <c r="F19" i="1"/>
  <c r="F15" i="1"/>
  <c r="F12" i="1"/>
  <c r="F13" i="1"/>
  <c r="F14" i="1"/>
  <c r="F10" i="1"/>
  <c r="L19" i="1"/>
  <c r="L15" i="1"/>
  <c r="L16" i="1"/>
  <c r="L13" i="1"/>
  <c r="L9" i="1"/>
  <c r="L8" i="1"/>
  <c r="L11" i="1"/>
  <c r="L12" i="1"/>
  <c r="L17" i="1"/>
  <c r="L14" i="1"/>
  <c r="L10" i="1"/>
  <c r="L18" i="1"/>
  <c r="N16" i="1"/>
  <c r="N17" i="1"/>
  <c r="N14" i="1"/>
  <c r="N10" i="1"/>
  <c r="N15" i="1"/>
  <c r="N8" i="1"/>
  <c r="N18" i="1"/>
  <c r="N11" i="1"/>
  <c r="N19" i="1"/>
  <c r="N12" i="1"/>
  <c r="N13" i="1"/>
  <c r="N9" i="1"/>
  <c r="AP15" i="1"/>
  <c r="AP16" i="1"/>
  <c r="AP11" i="1"/>
  <c r="AP19" i="1"/>
  <c r="AU19" i="1" s="1"/>
  <c r="AP14" i="1"/>
  <c r="AP10" i="1"/>
  <c r="AP17" i="1"/>
  <c r="AP8" i="1"/>
  <c r="AP18" i="1"/>
  <c r="AP13" i="1"/>
  <c r="AP9" i="1"/>
  <c r="AP12" i="1"/>
  <c r="AU12" i="1" s="1"/>
  <c r="AH17" i="1"/>
  <c r="AH14" i="1"/>
  <c r="AH18" i="1"/>
  <c r="AH11" i="1"/>
  <c r="AH16" i="1"/>
  <c r="AH9" i="1"/>
  <c r="AH19" i="1"/>
  <c r="AH15" i="1"/>
  <c r="AH12" i="1"/>
  <c r="AH8" i="1"/>
  <c r="AH13" i="1"/>
  <c r="AH10" i="1"/>
  <c r="X18" i="1"/>
  <c r="X8" i="1"/>
  <c r="X19" i="1"/>
  <c r="X15" i="1"/>
  <c r="X12" i="1"/>
  <c r="X9" i="1"/>
  <c r="X17" i="1"/>
  <c r="X10" i="1"/>
  <c r="X16" i="1"/>
  <c r="X13" i="1"/>
  <c r="X14" i="1"/>
  <c r="X11" i="1"/>
  <c r="H18" i="1"/>
  <c r="H19" i="1"/>
  <c r="H15" i="1"/>
  <c r="H12" i="1"/>
  <c r="H8" i="1"/>
  <c r="H14" i="1"/>
  <c r="H11" i="1"/>
  <c r="H16" i="1"/>
  <c r="H13" i="1"/>
  <c r="H9" i="1"/>
  <c r="H17" i="1"/>
  <c r="H10" i="1"/>
  <c r="AF16" i="1"/>
  <c r="AF17" i="1"/>
  <c r="AF14" i="1"/>
  <c r="AF10" i="1"/>
  <c r="AF19" i="1"/>
  <c r="AF12" i="1"/>
  <c r="AF13" i="1"/>
  <c r="AF9" i="1"/>
  <c r="AF8" i="1"/>
  <c r="AF18" i="1"/>
  <c r="AF11" i="1"/>
  <c r="AF15" i="1"/>
  <c r="AR19" i="1"/>
  <c r="AR15" i="1"/>
  <c r="AR11" i="1"/>
  <c r="AR18" i="1"/>
  <c r="AR14" i="1"/>
  <c r="AR10" i="1"/>
  <c r="AR12" i="1"/>
  <c r="AR17" i="1"/>
  <c r="AR13" i="1"/>
  <c r="AR9" i="1"/>
  <c r="AR16" i="1"/>
  <c r="AR8" i="1"/>
  <c r="AJ18" i="1"/>
  <c r="AM18" i="1" s="1"/>
  <c r="AJ16" i="1"/>
  <c r="AM16" i="1" s="1"/>
  <c r="AJ14" i="1"/>
  <c r="AM14" i="1" s="1"/>
  <c r="AJ12" i="1"/>
  <c r="AM12" i="1" s="1"/>
  <c r="AJ10" i="1"/>
  <c r="AM8" i="1"/>
  <c r="AJ19" i="1"/>
  <c r="AM19" i="1" s="1"/>
  <c r="AJ17" i="1"/>
  <c r="AM17" i="1" s="1"/>
  <c r="AJ15" i="1"/>
  <c r="AJ13" i="1"/>
  <c r="AJ11" i="1"/>
  <c r="AJ9" i="1"/>
  <c r="AM9" i="1" s="1"/>
  <c r="P18" i="1"/>
  <c r="P16" i="1"/>
  <c r="P14" i="1"/>
  <c r="P12" i="1"/>
  <c r="P10" i="1"/>
  <c r="P8" i="1"/>
  <c r="P13" i="1"/>
  <c r="P19" i="1"/>
  <c r="P17" i="1"/>
  <c r="P15" i="1"/>
  <c r="P11" i="1"/>
  <c r="P9" i="1"/>
  <c r="J19" i="1"/>
  <c r="J17" i="1"/>
  <c r="J15" i="1"/>
  <c r="J13" i="1"/>
  <c r="J11" i="1"/>
  <c r="J9" i="1"/>
  <c r="J18" i="1"/>
  <c r="J16" i="1"/>
  <c r="J14" i="1"/>
  <c r="J12" i="1"/>
  <c r="J10" i="1"/>
  <c r="J8" i="1"/>
  <c r="Z18" i="1"/>
  <c r="AC18" i="1" s="1"/>
  <c r="Z16" i="1"/>
  <c r="AC16" i="1" s="1"/>
  <c r="Z14" i="1"/>
  <c r="AC14" i="1" s="1"/>
  <c r="Z12" i="1"/>
  <c r="AC12" i="1" s="1"/>
  <c r="Z10" i="1"/>
  <c r="AC8" i="1"/>
  <c r="Z11" i="1"/>
  <c r="Z19" i="1"/>
  <c r="AC19" i="1" s="1"/>
  <c r="Z17" i="1"/>
  <c r="AC17" i="1" s="1"/>
  <c r="Z15" i="1"/>
  <c r="Z13" i="1"/>
  <c r="AC13" i="1" s="1"/>
  <c r="Z9" i="1"/>
  <c r="AC9" i="1" s="1"/>
  <c r="R19" i="1"/>
  <c r="R17" i="1"/>
  <c r="S17" i="1" s="1"/>
  <c r="R15" i="1"/>
  <c r="R13" i="1"/>
  <c r="S13" i="1" s="1"/>
  <c r="R11" i="1"/>
  <c r="R9" i="1"/>
  <c r="R18" i="1"/>
  <c r="R16" i="1"/>
  <c r="S16" i="1" s="1"/>
  <c r="R14" i="1"/>
  <c r="R12" i="1"/>
  <c r="R10" i="1"/>
  <c r="R8" i="1"/>
  <c r="S8" i="1" s="1"/>
  <c r="AU9" i="1" l="1"/>
  <c r="AU17" i="1"/>
  <c r="AU11" i="1"/>
  <c r="S18" i="1"/>
  <c r="AM11" i="1"/>
  <c r="AC15" i="1"/>
  <c r="AM13" i="1"/>
  <c r="D13" i="1" s="1"/>
  <c r="AU13" i="1"/>
  <c r="AU10" i="1"/>
  <c r="AU16" i="1"/>
  <c r="D16" i="1"/>
  <c r="AU8" i="1"/>
  <c r="AV12" i="1" s="1"/>
  <c r="S10" i="1"/>
  <c r="S15" i="1"/>
  <c r="D15" i="1" s="1"/>
  <c r="AC11" i="1"/>
  <c r="AD9" i="1" s="1"/>
  <c r="AC10" i="1"/>
  <c r="AM15" i="1"/>
  <c r="AM10" i="1"/>
  <c r="AN14" i="1" s="1"/>
  <c r="AU18" i="1"/>
  <c r="AV18" i="1" s="1"/>
  <c r="AU14" i="1"/>
  <c r="AU15" i="1"/>
  <c r="S14" i="1"/>
  <c r="D14" i="1" s="1"/>
  <c r="AN9" i="1"/>
  <c r="AD12" i="1"/>
  <c r="AN11" i="1"/>
  <c r="S12" i="1"/>
  <c r="D12" i="1" s="1"/>
  <c r="S9" i="1"/>
  <c r="D9" i="1" s="1"/>
  <c r="AD15" i="1"/>
  <c r="AN8" i="1"/>
  <c r="S11" i="1"/>
  <c r="D11" i="1" s="1"/>
  <c r="S19" i="1"/>
  <c r="D19" i="1" s="1"/>
  <c r="AD18" i="1"/>
  <c r="D18" i="1" l="1"/>
  <c r="AD11" i="1"/>
  <c r="AD14" i="1"/>
  <c r="AV16" i="1"/>
  <c r="AV19" i="1"/>
  <c r="AV9" i="1"/>
  <c r="AV17" i="1"/>
  <c r="AD10" i="1"/>
  <c r="AN13" i="1"/>
  <c r="AN10" i="1"/>
  <c r="AD17" i="1"/>
  <c r="AN12" i="1"/>
  <c r="AD16" i="1"/>
  <c r="AN17" i="1"/>
  <c r="AD19" i="1"/>
  <c r="AV15" i="1"/>
  <c r="D10" i="1"/>
  <c r="AV10" i="1"/>
  <c r="D17" i="1"/>
  <c r="D8" i="1"/>
  <c r="C8" i="1" s="1"/>
  <c r="AN18" i="1"/>
  <c r="AD13" i="1"/>
  <c r="AN15" i="1"/>
  <c r="AN16" i="1"/>
  <c r="AD8" i="1"/>
  <c r="AN19" i="1"/>
  <c r="AV14" i="1"/>
  <c r="AV8" i="1"/>
  <c r="AV13" i="1"/>
  <c r="AV11" i="1"/>
  <c r="T14" i="1"/>
  <c r="T19" i="1"/>
  <c r="T15" i="1"/>
  <c r="T9" i="1"/>
  <c r="T13" i="1"/>
  <c r="T10" i="1"/>
  <c r="T11" i="1"/>
  <c r="T17" i="1"/>
  <c r="T16" i="1"/>
  <c r="T12" i="1"/>
  <c r="T18" i="1"/>
  <c r="T8" i="1"/>
  <c r="C9" i="1" l="1"/>
  <c r="C14" i="1"/>
  <c r="C19" i="1"/>
  <c r="C17" i="1"/>
  <c r="C16" i="1"/>
  <c r="C18" i="1"/>
  <c r="C11" i="1"/>
  <c r="C10" i="1"/>
  <c r="C12" i="1"/>
  <c r="C15" i="1"/>
  <c r="C13" i="1"/>
</calcChain>
</file>

<file path=xl/sharedStrings.xml><?xml version="1.0" encoding="utf-8"?>
<sst xmlns="http://schemas.openxmlformats.org/spreadsheetml/2006/main" count="101" uniqueCount="73">
  <si>
    <t>Lower is better</t>
  </si>
  <si>
    <t>Frontier</t>
  </si>
  <si>
    <t>Worst Performance</t>
  </si>
  <si>
    <t>Abs(Worst Peformance - Frontier)</t>
  </si>
  <si>
    <t>Starting a Business</t>
  </si>
  <si>
    <t>Dealing with Construction Permits</t>
  </si>
  <si>
    <t>Registering Property</t>
  </si>
  <si>
    <t>Enforcing Contracts</t>
  </si>
  <si>
    <t>City</t>
  </si>
  <si>
    <t>Procedures - Men (number)</t>
  </si>
  <si>
    <t>Time - Men (days)</t>
  </si>
  <si>
    <t>Cost - Men (% of income per capita)</t>
  </si>
  <si>
    <t>Procedures - Women (number)</t>
  </si>
  <si>
    <t>Time - Women (days)</t>
  </si>
  <si>
    <t>Cost - Women (% of income per capita)</t>
  </si>
  <si>
    <t>Paid-in Min. Capital (% of income per capita)</t>
  </si>
  <si>
    <t>Procedures (number)</t>
  </si>
  <si>
    <t>Time (days)</t>
  </si>
  <si>
    <t>Cost (% of warehouse value)</t>
  </si>
  <si>
    <t>Building quality control index (0-15)</t>
  </si>
  <si>
    <t>Cost (% of property value)</t>
  </si>
  <si>
    <t>Quality of land administration index (0-30)</t>
  </si>
  <si>
    <t>Quality of judicial processes index (0-18)</t>
  </si>
  <si>
    <t>Cost (% of claim)</t>
  </si>
  <si>
    <t>Region</t>
  </si>
  <si>
    <t>Score
Procedures - Men</t>
  </si>
  <si>
    <t xml:space="preserve">Score
Time - Men </t>
  </si>
  <si>
    <t xml:space="preserve">Score
Cost - Men </t>
  </si>
  <si>
    <t>Score
Procedures - Women</t>
  </si>
  <si>
    <t>Score
Time - Women</t>
  </si>
  <si>
    <t>Score
Cost - Women</t>
  </si>
  <si>
    <t>Score
Cost - Paid-in Min. Capital</t>
  </si>
  <si>
    <t>Ease of starting a business score</t>
  </si>
  <si>
    <t>Score
Procedures</t>
  </si>
  <si>
    <t>Score
Time</t>
  </si>
  <si>
    <t>Score
Cost</t>
  </si>
  <si>
    <t>Score
Building quality control index</t>
  </si>
  <si>
    <t>Ease of dealing with construction permits score</t>
  </si>
  <si>
    <t>Score
Quality of land administration index</t>
  </si>
  <si>
    <t>Ease of registering property score</t>
  </si>
  <si>
    <t>Score
Quality of judicial processes index</t>
  </si>
  <si>
    <t>Ease of enforcing contracts score</t>
  </si>
  <si>
    <t>Dealing with construction permits rank</t>
  </si>
  <si>
    <t>Starting a business rank</t>
  </si>
  <si>
    <t>Registering property RANK</t>
  </si>
  <si>
    <t>Enforcing contracts rank</t>
  </si>
  <si>
    <t>Parameters</t>
  </si>
  <si>
    <t>Lima</t>
  </si>
  <si>
    <t>Huaraz</t>
  </si>
  <si>
    <t>Tarapoto</t>
  </si>
  <si>
    <t>Piura</t>
  </si>
  <si>
    <t>Ica</t>
  </si>
  <si>
    <t>Arequipa</t>
  </si>
  <si>
    <t>Cusco</t>
  </si>
  <si>
    <t>Huancayo</t>
  </si>
  <si>
    <t>Callao</t>
  </si>
  <si>
    <t>Chachapoyas</t>
  </si>
  <si>
    <t>Trujillo</t>
  </si>
  <si>
    <t>Chiclayo</t>
  </si>
  <si>
    <t>Ancash</t>
  </si>
  <si>
    <t>San Martín</t>
  </si>
  <si>
    <t>Junín</t>
  </si>
  <si>
    <t>Amazonas</t>
  </si>
  <si>
    <t>La Libertad</t>
  </si>
  <si>
    <t>Lambayeque</t>
  </si>
  <si>
    <t>Ease of Doing Business</t>
  </si>
  <si>
    <t>Rank as published in Doing Business in Peru 2020</t>
  </si>
  <si>
    <t>Aggregate ease of doing business score (4 indicators)</t>
  </si>
  <si>
    <t>Higher is better</t>
  </si>
  <si>
    <t>Constitutional Province of Callao</t>
  </si>
  <si>
    <t>Lima*</t>
  </si>
  <si>
    <t xml:space="preserve">Note: The Doing Business scores are normalized to range between 0 and 100, with 100 representing the frontier of best practices (the higher the score, the better).  </t>
  </si>
  <si>
    <t>*In Lima, the starting a business indicator assumes that the business is located in the district of Miraflores, for procedures associated with the municipal operating license; in terms of dealing with construction permits, the procedures related to building the commercial warehouse are evaluated for the district of Lurín, because that is where a vast majority of the warehouses similar to the one in the Doing Business case study are located.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</si>
</sst>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000"/>
    <numFmt numFmtId="167" formatCode="0.00000"/>
    <numFmt numFmtId="168" formatCode="#,##0.0"/>
    <numFmt numFmtId="169" formatCode="0.0"/>
    <numFmt numFmtId="170" formatCode="_(* #,##0.00000_);_(* \(#,##0.00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4">
    <xf numFmtId="0" fontId="0" fillId="0" borderId="0" xfId="0"/>
    <xf numFmtId="43" fontId="2" fillId="0" borderId="0" xfId="1" applyFont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5" fontId="2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6" fontId="2" fillId="0" borderId="0" xfId="1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Border="1" applyAlignment="1">
      <alignment horizontal="left" vertical="center"/>
    </xf>
    <xf numFmtId="43" fontId="3" fillId="0" borderId="0" xfId="1" applyFont="1" applyBorder="1" applyAlignment="1">
      <alignment vertical="top"/>
    </xf>
    <xf numFmtId="43" fontId="3" fillId="2" borderId="0" xfId="1" applyFont="1" applyFill="1" applyBorder="1" applyAlignment="1">
      <alignment vertical="center"/>
    </xf>
    <xf numFmtId="168" fontId="3" fillId="0" borderId="0" xfId="4" applyNumberFormat="1" applyFont="1" applyFill="1" applyBorder="1" applyAlignment="1" applyProtection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165" fontId="3" fillId="3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right" vertical="center"/>
    </xf>
    <xf numFmtId="2" fontId="3" fillId="0" borderId="0" xfId="2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69" fontId="3" fillId="0" borderId="0" xfId="1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right" vertical="center"/>
    </xf>
    <xf numFmtId="43" fontId="2" fillId="0" borderId="0" xfId="1" applyNumberFormat="1" applyFont="1" applyBorder="1" applyAlignment="1">
      <alignment vertical="center"/>
    </xf>
    <xf numFmtId="2" fontId="3" fillId="3" borderId="0" xfId="2" applyNumberFormat="1" applyFont="1" applyFill="1" applyBorder="1" applyAlignment="1">
      <alignment horizontal="right" vertical="center"/>
    </xf>
    <xf numFmtId="2" fontId="3" fillId="3" borderId="0" xfId="0" applyNumberFormat="1" applyFont="1" applyFill="1" applyBorder="1" applyAlignment="1" applyProtection="1">
      <alignment horizontal="right" vertical="center"/>
    </xf>
    <xf numFmtId="43" fontId="3" fillId="0" borderId="0" xfId="2" applyNumberFormat="1" applyFont="1" applyBorder="1" applyAlignment="1">
      <alignment horizontal="right" vertical="center"/>
    </xf>
    <xf numFmtId="170" fontId="2" fillId="0" borderId="0" xfId="1" applyNumberFormat="1" applyFont="1" applyBorder="1" applyAlignment="1">
      <alignment vertical="center"/>
    </xf>
    <xf numFmtId="1" fontId="3" fillId="3" borderId="0" xfId="2" applyNumberFormat="1" applyFont="1" applyFill="1" applyBorder="1" applyAlignment="1">
      <alignment horizontal="right" vertical="center"/>
    </xf>
    <xf numFmtId="0" fontId="3" fillId="4" borderId="5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5" borderId="0" xfId="2" applyNumberFormat="1" applyFont="1" applyFill="1" applyBorder="1" applyAlignment="1">
      <alignment horizontal="right" vertical="center"/>
    </xf>
    <xf numFmtId="2" fontId="3" fillId="5" borderId="0" xfId="2" applyNumberFormat="1" applyFont="1" applyFill="1" applyBorder="1" applyAlignment="1">
      <alignment horizontal="right" vertical="center"/>
    </xf>
    <xf numFmtId="168" fontId="3" fillId="5" borderId="0" xfId="4" applyNumberFormat="1" applyFont="1" applyFill="1" applyBorder="1" applyAlignment="1" applyProtection="1">
      <alignment horizontal="right" vertical="center"/>
    </xf>
    <xf numFmtId="43" fontId="3" fillId="5" borderId="0" xfId="2" applyNumberFormat="1" applyFont="1" applyFill="1" applyBorder="1" applyAlignment="1">
      <alignment horizontal="right" vertical="center"/>
    </xf>
    <xf numFmtId="169" fontId="3" fillId="5" borderId="0" xfId="2" applyNumberFormat="1" applyFont="1" applyFill="1" applyBorder="1" applyAlignment="1">
      <alignment horizontal="right" vertical="center"/>
    </xf>
    <xf numFmtId="0" fontId="3" fillId="5" borderId="0" xfId="1" applyNumberFormat="1" applyFont="1" applyFill="1" applyBorder="1" applyAlignment="1">
      <alignment horizontal="right" vertical="center"/>
    </xf>
    <xf numFmtId="169" fontId="3" fillId="5" borderId="0" xfId="0" applyNumberFormat="1" applyFont="1" applyFill="1" applyBorder="1" applyAlignment="1"/>
    <xf numFmtId="1" fontId="3" fillId="5" borderId="0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3" fillId="5" borderId="0" xfId="0" applyNumberFormat="1" applyFont="1" applyFill="1" applyBorder="1" applyAlignment="1">
      <alignment horizontal="right" vertical="center"/>
    </xf>
    <xf numFmtId="169" fontId="3" fillId="5" borderId="0" xfId="1" applyNumberFormat="1" applyFont="1" applyFill="1" applyBorder="1" applyAlignment="1">
      <alignment horizontal="right" vertical="center"/>
    </xf>
    <xf numFmtId="169" fontId="3" fillId="5" borderId="0" xfId="2" applyNumberFormat="1" applyFont="1" applyFill="1" applyBorder="1" applyAlignment="1">
      <alignment horizontal="right" vertical="center" wrapText="1"/>
    </xf>
    <xf numFmtId="43" fontId="3" fillId="2" borderId="2" xfId="1" applyFont="1" applyFill="1" applyBorder="1" applyAlignment="1">
      <alignment vertical="center"/>
    </xf>
    <xf numFmtId="0" fontId="5" fillId="3" borderId="11" xfId="1" applyNumberFormat="1" applyFont="1" applyFill="1" applyBorder="1" applyAlignment="1">
      <alignment horizontal="center" vertical="top" wrapText="1"/>
    </xf>
    <xf numFmtId="0" fontId="5" fillId="3" borderId="10" xfId="1" applyNumberFormat="1" applyFont="1" applyFill="1" applyBorder="1" applyAlignment="1">
      <alignment horizontal="center" vertical="top" wrapText="1"/>
    </xf>
    <xf numFmtId="43" fontId="5" fillId="3" borderId="13" xfId="1" applyFont="1" applyFill="1" applyBorder="1" applyAlignment="1">
      <alignment horizontal="center" vertical="center" wrapText="1"/>
    </xf>
    <xf numFmtId="43" fontId="5" fillId="3" borderId="12" xfId="1" applyFont="1" applyFill="1" applyBorder="1" applyAlignment="1">
      <alignment horizontal="center" vertical="center" wrapText="1"/>
    </xf>
    <xf numFmtId="0" fontId="3" fillId="5" borderId="2" xfId="2" applyNumberFormat="1" applyFont="1" applyFill="1" applyBorder="1" applyAlignment="1">
      <alignment horizontal="right" vertical="center"/>
    </xf>
    <xf numFmtId="0" fontId="3" fillId="4" borderId="8" xfId="1" applyNumberFormat="1" applyFont="1" applyFill="1" applyBorder="1" applyAlignment="1">
      <alignment horizontal="center" vertical="center" wrapText="1"/>
    </xf>
    <xf numFmtId="2" fontId="3" fillId="5" borderId="2" xfId="2" applyNumberFormat="1" applyFont="1" applyFill="1" applyBorder="1" applyAlignment="1">
      <alignment horizontal="right" vertical="center"/>
    </xf>
    <xf numFmtId="170" fontId="3" fillId="4" borderId="8" xfId="1" applyNumberFormat="1" applyFont="1" applyFill="1" applyBorder="1" applyAlignment="1">
      <alignment horizontal="center" vertical="center" wrapText="1"/>
    </xf>
    <xf numFmtId="0" fontId="3" fillId="4" borderId="14" xfId="1" applyNumberFormat="1" applyFont="1" applyFill="1" applyBorder="1" applyAlignment="1">
      <alignment horizontal="center" vertical="center" wrapText="1"/>
    </xf>
    <xf numFmtId="0" fontId="3" fillId="5" borderId="2" xfId="1" applyNumberFormat="1" applyFont="1" applyFill="1" applyBorder="1" applyAlignment="1">
      <alignment horizontal="right" vertical="center"/>
    </xf>
    <xf numFmtId="165" fontId="3" fillId="3" borderId="2" xfId="1" applyNumberFormat="1" applyFont="1" applyFill="1" applyBorder="1" applyAlignment="1">
      <alignment horizontal="right" vertical="center"/>
    </xf>
    <xf numFmtId="0" fontId="3" fillId="5" borderId="6" xfId="2" applyNumberFormat="1" applyFont="1" applyFill="1" applyBorder="1" applyAlignment="1">
      <alignment horizontal="right" vertical="center"/>
    </xf>
    <xf numFmtId="0" fontId="3" fillId="5" borderId="1" xfId="2" applyNumberFormat="1" applyFont="1" applyFill="1" applyBorder="1" applyAlignment="1">
      <alignment horizontal="right" vertical="center"/>
    </xf>
    <xf numFmtId="165" fontId="3" fillId="3" borderId="3" xfId="1" applyNumberFormat="1" applyFont="1" applyFill="1" applyBorder="1" applyAlignment="1">
      <alignment horizontal="right" vertical="center"/>
    </xf>
    <xf numFmtId="165" fontId="3" fillId="3" borderId="7" xfId="1" applyNumberFormat="1" applyFont="1" applyFill="1" applyBorder="1" applyAlignment="1">
      <alignment horizontal="right" vertical="center"/>
    </xf>
    <xf numFmtId="43" fontId="3" fillId="3" borderId="3" xfId="1" applyNumberFormat="1" applyFont="1" applyFill="1" applyBorder="1" applyAlignment="1">
      <alignment horizontal="center" vertical="center"/>
    </xf>
    <xf numFmtId="43" fontId="3" fillId="3" borderId="7" xfId="1" applyNumberFormat="1" applyFont="1" applyFill="1" applyBorder="1" applyAlignment="1">
      <alignment horizontal="center" vertical="center"/>
    </xf>
    <xf numFmtId="0" fontId="3" fillId="4" borderId="4" xfId="1" applyNumberFormat="1" applyFont="1" applyFill="1" applyBorder="1" applyAlignment="1">
      <alignment horizontal="center" vertical="center" wrapText="1"/>
    </xf>
    <xf numFmtId="0" fontId="3" fillId="4" borderId="15" xfId="1" applyNumberFormat="1" applyFont="1" applyFill="1" applyBorder="1" applyAlignment="1">
      <alignment horizontal="center" vertical="center" wrapText="1"/>
    </xf>
    <xf numFmtId="0" fontId="3" fillId="4" borderId="9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vertical="center"/>
    </xf>
    <xf numFmtId="1" fontId="3" fillId="0" borderId="0" xfId="2" applyNumberFormat="1" applyFont="1" applyFill="1" applyBorder="1" applyAlignment="1">
      <alignment horizontal="right" vertical="center"/>
    </xf>
    <xf numFmtId="43" fontId="3" fillId="0" borderId="0" xfId="1" applyNumberFormat="1" applyFont="1" applyFill="1" applyBorder="1" applyAlignment="1">
      <alignment horizontal="center" vertical="center"/>
    </xf>
    <xf numFmtId="43" fontId="3" fillId="0" borderId="0" xfId="2" applyNumberFormat="1" applyFont="1" applyFill="1" applyBorder="1" applyAlignment="1">
      <alignment horizontal="right" vertical="center"/>
    </xf>
    <xf numFmtId="169" fontId="3" fillId="0" borderId="0" xfId="2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/>
    <xf numFmtId="1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 applyProtection="1">
      <alignment horizontal="right" vertical="center"/>
    </xf>
    <xf numFmtId="43" fontId="2" fillId="0" borderId="0" xfId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43" fontId="5" fillId="3" borderId="5" xfId="1" applyFont="1" applyFill="1" applyBorder="1" applyAlignment="1">
      <alignment horizontal="center" vertical="center" wrapText="1"/>
    </xf>
    <xf numFmtId="43" fontId="5" fillId="3" borderId="9" xfId="1" applyFont="1" applyFill="1" applyBorder="1" applyAlignment="1">
      <alignment horizontal="center" vertical="center" wrapText="1"/>
    </xf>
    <xf numFmtId="43" fontId="5" fillId="3" borderId="8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5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Percent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2F18389-33FB-4CCF-89FC-C7EB6CEE9BEF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V40"/>
  <sheetViews>
    <sheetView tabSelected="1" zoomScaleNormal="100" workbookViewId="0">
      <pane xSplit="2" ySplit="7" topLeftCell="C8" activePane="bottomRight" state="frozen"/>
      <selection activeCell="B5" sqref="B5"/>
      <selection pane="topRight" activeCell="H5" sqref="H5"/>
      <selection pane="bottomLeft" activeCell="B13" sqref="B13"/>
      <selection pane="bottomRight" activeCell="D26" sqref="D26"/>
    </sheetView>
  </sheetViews>
  <sheetFormatPr defaultColWidth="11.42578125" defaultRowHeight="14.45" customHeight="1" x14ac:dyDescent="0.25"/>
  <cols>
    <col min="1" max="1" width="17" style="1" customWidth="1"/>
    <col min="2" max="2" width="26.85546875" style="1" customWidth="1"/>
    <col min="3" max="4" width="17.5703125" style="1" customWidth="1"/>
    <col min="5" max="5" width="11.42578125" style="3" customWidth="1"/>
    <col min="6" max="6" width="11.42578125" style="3" hidden="1" customWidth="1"/>
    <col min="7" max="7" width="11.42578125" style="3" customWidth="1"/>
    <col min="8" max="8" width="11.42578125" style="3" hidden="1" customWidth="1"/>
    <col min="9" max="9" width="11.42578125" style="1" customWidth="1"/>
    <col min="10" max="10" width="11.42578125" style="1" hidden="1" customWidth="1"/>
    <col min="11" max="11" width="11.42578125" style="1" customWidth="1"/>
    <col min="12" max="12" width="11.42578125" style="1" hidden="1" customWidth="1"/>
    <col min="13" max="13" width="11.42578125" style="1" customWidth="1"/>
    <col min="14" max="14" width="11.42578125" style="1" hidden="1" customWidth="1"/>
    <col min="15" max="15" width="11.42578125" style="1" customWidth="1"/>
    <col min="16" max="16" width="11.42578125" style="22" hidden="1" customWidth="1"/>
    <col min="17" max="17" width="11.42578125" style="1" customWidth="1"/>
    <col min="18" max="18" width="11.42578125" style="1" hidden="1" customWidth="1"/>
    <col min="19" max="19" width="11.42578125" style="1" customWidth="1"/>
    <col min="20" max="20" width="11.42578125" style="3" customWidth="1"/>
    <col min="21" max="21" width="11.42578125" style="3"/>
    <col min="22" max="22" width="11.42578125" style="3" hidden="1" customWidth="1"/>
    <col min="23" max="23" width="11.42578125" style="3"/>
    <col min="24" max="24" width="11.42578125" style="3" hidden="1" customWidth="1"/>
    <col min="25" max="25" width="11.42578125" style="1"/>
    <col min="26" max="26" width="11.42578125" style="1" hidden="1" customWidth="1"/>
    <col min="27" max="27" width="11.42578125" style="1"/>
    <col min="28" max="28" width="11.42578125" style="1" hidden="1" customWidth="1"/>
    <col min="29" max="29" width="11.42578125" style="1" customWidth="1"/>
    <col min="30" max="31" width="11.42578125" style="3"/>
    <col min="32" max="32" width="11.42578125" style="3" hidden="1" customWidth="1"/>
    <col min="33" max="33" width="11.42578125" style="3"/>
    <col min="34" max="34" width="11.42578125" style="3" hidden="1" customWidth="1"/>
    <col min="35" max="35" width="11.42578125" style="1"/>
    <col min="36" max="36" width="11.42578125" style="1" hidden="1" customWidth="1"/>
    <col min="37" max="37" width="11.42578125" style="1"/>
    <col min="38" max="38" width="11.42578125" style="1" hidden="1" customWidth="1"/>
    <col min="39" max="39" width="11.42578125" style="1" customWidth="1"/>
    <col min="40" max="41" width="11.42578125" style="3"/>
    <col min="42" max="42" width="11.42578125" style="3" hidden="1" customWidth="1"/>
    <col min="43" max="43" width="11.42578125" style="3"/>
    <col min="44" max="44" width="11.42578125" style="3" hidden="1" customWidth="1"/>
    <col min="45" max="45" width="11.42578125" style="1"/>
    <col min="46" max="46" width="11.42578125" style="1" hidden="1" customWidth="1"/>
    <col min="47" max="47" width="11.42578125" style="1" customWidth="1"/>
    <col min="48" max="48" width="11.42578125" style="3"/>
    <col min="49" max="16384" width="11.42578125" style="4"/>
  </cols>
  <sheetData>
    <row r="1" spans="1:48" ht="14.45" hidden="1" customHeight="1" x14ac:dyDescent="0.25">
      <c r="B1" s="1" t="s">
        <v>46</v>
      </c>
      <c r="E1" s="2" t="s">
        <v>0</v>
      </c>
      <c r="G1" s="2" t="s">
        <v>0</v>
      </c>
      <c r="I1" s="2" t="s">
        <v>0</v>
      </c>
      <c r="K1" s="2" t="s">
        <v>0</v>
      </c>
      <c r="M1" s="2" t="s">
        <v>0</v>
      </c>
      <c r="O1" s="2" t="s">
        <v>0</v>
      </c>
      <c r="Q1" s="2" t="s">
        <v>0</v>
      </c>
      <c r="U1" s="2" t="s">
        <v>0</v>
      </c>
      <c r="W1" s="2" t="s">
        <v>0</v>
      </c>
      <c r="Y1" s="2" t="s">
        <v>0</v>
      </c>
      <c r="AA1" s="2" t="s">
        <v>68</v>
      </c>
      <c r="AE1" s="2" t="s">
        <v>0</v>
      </c>
      <c r="AG1" s="2" t="s">
        <v>0</v>
      </c>
      <c r="AI1" s="2" t="s">
        <v>0</v>
      </c>
      <c r="AK1" s="2" t="s">
        <v>68</v>
      </c>
      <c r="AO1" s="2" t="s">
        <v>0</v>
      </c>
      <c r="AQ1" s="2" t="s">
        <v>0</v>
      </c>
      <c r="AR1" s="2"/>
      <c r="AS1" s="2" t="s">
        <v>68</v>
      </c>
    </row>
    <row r="2" spans="1:48" ht="14.45" hidden="1" customHeight="1" x14ac:dyDescent="0.25">
      <c r="B2" s="1" t="s">
        <v>1</v>
      </c>
      <c r="E2" s="5">
        <v>1</v>
      </c>
      <c r="G2" s="5">
        <v>0.5</v>
      </c>
      <c r="I2" s="5">
        <v>0</v>
      </c>
      <c r="K2" s="5">
        <v>1</v>
      </c>
      <c r="M2" s="5">
        <v>0.5</v>
      </c>
      <c r="O2" s="5">
        <v>0</v>
      </c>
      <c r="Q2" s="5">
        <v>0</v>
      </c>
      <c r="U2" s="5">
        <v>5</v>
      </c>
      <c r="W2" s="5">
        <v>26</v>
      </c>
      <c r="Y2" s="5">
        <v>0</v>
      </c>
      <c r="AA2" s="5">
        <v>15</v>
      </c>
      <c r="AE2" s="5">
        <v>1</v>
      </c>
      <c r="AG2" s="5">
        <v>1</v>
      </c>
      <c r="AI2" s="5">
        <v>0</v>
      </c>
      <c r="AK2" s="5">
        <v>30</v>
      </c>
      <c r="AO2" s="5">
        <v>120</v>
      </c>
      <c r="AQ2" s="5">
        <v>0.1</v>
      </c>
      <c r="AR2" s="5"/>
      <c r="AS2" s="5">
        <v>18</v>
      </c>
    </row>
    <row r="3" spans="1:48" ht="14.45" hidden="1" customHeight="1" x14ac:dyDescent="0.25">
      <c r="B3" s="1" t="s">
        <v>2</v>
      </c>
      <c r="E3" s="5">
        <v>18</v>
      </c>
      <c r="G3" s="5">
        <v>100</v>
      </c>
      <c r="I3" s="5">
        <v>200</v>
      </c>
      <c r="K3" s="5">
        <v>18</v>
      </c>
      <c r="M3" s="5">
        <v>100</v>
      </c>
      <c r="O3" s="5">
        <v>200</v>
      </c>
      <c r="Q3" s="5">
        <v>400</v>
      </c>
      <c r="U3" s="5">
        <v>30</v>
      </c>
      <c r="W3" s="5">
        <v>373</v>
      </c>
      <c r="Y3" s="5">
        <v>20</v>
      </c>
      <c r="AA3" s="5">
        <v>0</v>
      </c>
      <c r="AE3" s="5">
        <v>13</v>
      </c>
      <c r="AG3" s="5">
        <v>210</v>
      </c>
      <c r="AI3" s="6">
        <v>15</v>
      </c>
      <c r="AK3" s="6">
        <v>0</v>
      </c>
      <c r="AO3" s="5">
        <v>1340</v>
      </c>
      <c r="AQ3" s="5">
        <v>89</v>
      </c>
      <c r="AR3" s="5"/>
      <c r="AS3" s="5">
        <v>0</v>
      </c>
    </row>
    <row r="4" spans="1:48" ht="14.45" hidden="1" customHeight="1" x14ac:dyDescent="0.25">
      <c r="B4" s="1" t="s">
        <v>3</v>
      </c>
      <c r="E4" s="5">
        <f>E3-E2</f>
        <v>17</v>
      </c>
      <c r="G4" s="5">
        <f>G3-G2</f>
        <v>99.5</v>
      </c>
      <c r="I4" s="5">
        <f>I3-I2</f>
        <v>200</v>
      </c>
      <c r="K4" s="5">
        <f>K3-K2</f>
        <v>17</v>
      </c>
      <c r="M4" s="5">
        <f>M3-M2</f>
        <v>99.5</v>
      </c>
      <c r="O4" s="5">
        <f>O3-O2</f>
        <v>200</v>
      </c>
      <c r="Q4" s="5">
        <f>Q3-Q2</f>
        <v>400</v>
      </c>
      <c r="U4" s="5">
        <f>U3-U2</f>
        <v>25</v>
      </c>
      <c r="W4" s="5">
        <f>W3-W2</f>
        <v>347</v>
      </c>
      <c r="Y4" s="5">
        <f>Y3-Y2</f>
        <v>20</v>
      </c>
      <c r="AA4" s="5">
        <v>15</v>
      </c>
      <c r="AE4" s="5">
        <f>AE3-AE2</f>
        <v>12</v>
      </c>
      <c r="AG4" s="5">
        <f>AG3-AG2</f>
        <v>209</v>
      </c>
      <c r="AI4" s="5">
        <f>AI3-AI2</f>
        <v>15</v>
      </c>
      <c r="AK4" s="5">
        <f>AK2-AK3</f>
        <v>30</v>
      </c>
      <c r="AO4" s="5">
        <f>AO3-AO2</f>
        <v>1220</v>
      </c>
      <c r="AQ4" s="5">
        <f>AQ3-AQ2</f>
        <v>88.9</v>
      </c>
      <c r="AR4" s="5"/>
      <c r="AS4" s="5">
        <v>18</v>
      </c>
    </row>
    <row r="5" spans="1:48" ht="14.45" customHeight="1" thickBot="1" x14ac:dyDescent="0.3">
      <c r="B5" s="7"/>
      <c r="C5" s="7"/>
      <c r="D5" s="7"/>
    </row>
    <row r="6" spans="1:48" ht="27" customHeight="1" thickBot="1" x14ac:dyDescent="0.3">
      <c r="A6" s="41"/>
      <c r="B6" s="42"/>
      <c r="C6" s="70" t="s">
        <v>65</v>
      </c>
      <c r="D6" s="71"/>
      <c r="E6" s="70" t="s">
        <v>4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1"/>
      <c r="U6" s="70" t="s">
        <v>5</v>
      </c>
      <c r="V6" s="72"/>
      <c r="W6" s="72"/>
      <c r="X6" s="72"/>
      <c r="Y6" s="72"/>
      <c r="Z6" s="72"/>
      <c r="AA6" s="72"/>
      <c r="AB6" s="72"/>
      <c r="AC6" s="72"/>
      <c r="AD6" s="71"/>
      <c r="AE6" s="70" t="s">
        <v>6</v>
      </c>
      <c r="AF6" s="72"/>
      <c r="AG6" s="72"/>
      <c r="AH6" s="72"/>
      <c r="AI6" s="72"/>
      <c r="AJ6" s="72"/>
      <c r="AK6" s="72"/>
      <c r="AL6" s="72"/>
      <c r="AM6" s="72"/>
      <c r="AN6" s="71"/>
      <c r="AO6" s="70" t="s">
        <v>7</v>
      </c>
      <c r="AP6" s="72"/>
      <c r="AQ6" s="72"/>
      <c r="AR6" s="72"/>
      <c r="AS6" s="72"/>
      <c r="AT6" s="72"/>
      <c r="AU6" s="72"/>
      <c r="AV6" s="71"/>
    </row>
    <row r="7" spans="1:48" s="8" customFormat="1" ht="67.5" customHeight="1" thickBot="1" x14ac:dyDescent="0.3">
      <c r="A7" s="39" t="s">
        <v>8</v>
      </c>
      <c r="B7" s="40" t="s">
        <v>24</v>
      </c>
      <c r="C7" s="56" t="s">
        <v>66</v>
      </c>
      <c r="D7" s="56" t="s">
        <v>67</v>
      </c>
      <c r="E7" s="24" t="s">
        <v>9</v>
      </c>
      <c r="F7" s="44" t="s">
        <v>25</v>
      </c>
      <c r="G7" s="44" t="s">
        <v>10</v>
      </c>
      <c r="H7" s="44" t="s">
        <v>26</v>
      </c>
      <c r="I7" s="44" t="s">
        <v>11</v>
      </c>
      <c r="J7" s="44" t="s">
        <v>27</v>
      </c>
      <c r="K7" s="44" t="s">
        <v>12</v>
      </c>
      <c r="L7" s="44" t="s">
        <v>28</v>
      </c>
      <c r="M7" s="44" t="s">
        <v>13</v>
      </c>
      <c r="N7" s="44" t="s">
        <v>29</v>
      </c>
      <c r="O7" s="44" t="s">
        <v>14</v>
      </c>
      <c r="P7" s="46" t="s">
        <v>30</v>
      </c>
      <c r="Q7" s="44" t="s">
        <v>15</v>
      </c>
      <c r="R7" s="44" t="s">
        <v>31</v>
      </c>
      <c r="S7" s="44" t="s">
        <v>32</v>
      </c>
      <c r="T7" s="47" t="s">
        <v>43</v>
      </c>
      <c r="U7" s="57" t="s">
        <v>16</v>
      </c>
      <c r="V7" s="44" t="s">
        <v>33</v>
      </c>
      <c r="W7" s="44" t="s">
        <v>17</v>
      </c>
      <c r="X7" s="44" t="s">
        <v>34</v>
      </c>
      <c r="Y7" s="44" t="s">
        <v>18</v>
      </c>
      <c r="Z7" s="44" t="s">
        <v>35</v>
      </c>
      <c r="AA7" s="44" t="s">
        <v>19</v>
      </c>
      <c r="AB7" s="44" t="s">
        <v>36</v>
      </c>
      <c r="AC7" s="44" t="s">
        <v>37</v>
      </c>
      <c r="AD7" s="58" t="s">
        <v>42</v>
      </c>
      <c r="AE7" s="24" t="s">
        <v>16</v>
      </c>
      <c r="AF7" s="44" t="s">
        <v>33</v>
      </c>
      <c r="AG7" s="44" t="s">
        <v>17</v>
      </c>
      <c r="AH7" s="44" t="s">
        <v>34</v>
      </c>
      <c r="AI7" s="44" t="s">
        <v>20</v>
      </c>
      <c r="AJ7" s="44" t="s">
        <v>35</v>
      </c>
      <c r="AK7" s="44" t="s">
        <v>21</v>
      </c>
      <c r="AL7" s="44" t="s">
        <v>38</v>
      </c>
      <c r="AM7" s="44" t="s">
        <v>39</v>
      </c>
      <c r="AN7" s="58" t="s">
        <v>44</v>
      </c>
      <c r="AO7" s="24" t="s">
        <v>17</v>
      </c>
      <c r="AP7" s="44" t="s">
        <v>34</v>
      </c>
      <c r="AQ7" s="44" t="s">
        <v>23</v>
      </c>
      <c r="AR7" s="44" t="s">
        <v>35</v>
      </c>
      <c r="AS7" s="44" t="s">
        <v>22</v>
      </c>
      <c r="AT7" s="44" t="s">
        <v>40</v>
      </c>
      <c r="AU7" s="44" t="s">
        <v>41</v>
      </c>
      <c r="AV7" s="58" t="s">
        <v>45</v>
      </c>
    </row>
    <row r="8" spans="1:48" ht="14.45" customHeight="1" x14ac:dyDescent="0.2">
      <c r="A8" s="38" t="s">
        <v>70</v>
      </c>
      <c r="B8" s="9" t="s">
        <v>47</v>
      </c>
      <c r="C8" s="23">
        <f>RANK(D8,$D$8:$D$19,0)</f>
        <v>1</v>
      </c>
      <c r="D8" s="54">
        <f>AVERAGE(S8,AC8,AM8,AU8)</f>
        <v>71.457965578124856</v>
      </c>
      <c r="E8" s="43">
        <v>8</v>
      </c>
      <c r="F8" s="27">
        <f t="shared" ref="F8:F19" si="0">(IF(E8=-1,0,(IF(E8&gt;E$3,0,IF(E8&lt;E$2,1,((E$3-E8)/E$4))))))*100</f>
        <v>58.82352941176471</v>
      </c>
      <c r="G8" s="26">
        <v>26</v>
      </c>
      <c r="H8" s="45">
        <f t="shared" ref="H8:H19" si="1">(IF(G8=-1,0,(IF(G8&gt;G$3,0,IF(G8&lt;G$2,1,((G$3-G8)/G$4))))))*100</f>
        <v>74.371859296482413</v>
      </c>
      <c r="I8" s="28">
        <v>9.3654828759878406</v>
      </c>
      <c r="J8" s="27">
        <f t="shared" ref="J8:J19" si="2">(IF(I8=-1,0,(IF(I8&gt;I$3,0,IF(I8&lt;I$2,1,((I$3-I8)/I$4))))))*100</f>
        <v>95.317258562006074</v>
      </c>
      <c r="K8" s="26">
        <v>8</v>
      </c>
      <c r="L8" s="27">
        <f t="shared" ref="L8:L19" si="3">(IF(K8=-1,0,(IF(K8&gt;K$3,0,IF(K8&lt;K$2,1,((K$3-K8)/K$4))))))*100</f>
        <v>58.82352941176471</v>
      </c>
      <c r="M8" s="26">
        <v>26</v>
      </c>
      <c r="N8" s="45">
        <f t="shared" ref="N8:N19" si="4">(IF(M8=-1,0,(IF(M8&gt;M$3,0,IF(M8&lt;M$2,1,((M$3-M8)/M$4))))))*100</f>
        <v>74.371859296482413</v>
      </c>
      <c r="O8" s="28">
        <v>9.3654828759878406</v>
      </c>
      <c r="P8" s="29">
        <f t="shared" ref="P8:P19" si="5">(IF(O8=-1,0,(IF(O8&gt;O$3,0,IF(O8&lt;O$2,1,((O$3-O8)/O$4))))))*100</f>
        <v>95.317258562006074</v>
      </c>
      <c r="Q8" s="30">
        <v>0</v>
      </c>
      <c r="R8" s="27">
        <f t="shared" ref="R8:R19" si="6">(IF(Q8=-1,0,(IF(Q8&gt;Q$3,0,IF(Q8&lt;Q$2,1,((Q$3-Q8)/Q$4))))))*100</f>
        <v>100</v>
      </c>
      <c r="S8" s="19">
        <f t="shared" ref="S8:S19" si="7">25%*R8+12.5%*F8+12.5%*H8+12.5%*J8+12.5%*L8+12.5%*N8+12.5%*P8</f>
        <v>82.128161817563296</v>
      </c>
      <c r="T8" s="52">
        <f t="shared" ref="T8:T19" si="8">RANK(S8,S$8:S$19)</f>
        <v>1</v>
      </c>
      <c r="U8" s="48">
        <v>19</v>
      </c>
      <c r="V8" s="27">
        <f t="shared" ref="V8:V19" si="9">(IF(U8=-1,0,(IF(U8&gt;U$3,0,IF(U8&lt;U$2,1,((U$3-U8)/U$4))))))*100</f>
        <v>44</v>
      </c>
      <c r="W8" s="48">
        <v>137</v>
      </c>
      <c r="X8" s="27">
        <f t="shared" ref="X8:X19" si="10">(IF(W8=-1,0,(IF(W8&gt;W$3,0,IF(W8&lt;W$2,1,((W$3-W8)/W$4))))))*100</f>
        <v>68.011527377521617</v>
      </c>
      <c r="Y8" s="32">
        <v>1.7146582316317771</v>
      </c>
      <c r="Z8" s="27">
        <f t="shared" ref="Z8:Z19" si="11">(IF(Y8=-1,0,(IF(Y8&gt;Y$3,0,IF(Y8&lt;Y$2,1,((Y$3-Y8)/Y$4))))))*100</f>
        <v>91.426708841841119</v>
      </c>
      <c r="AA8" s="33">
        <v>13</v>
      </c>
      <c r="AB8" s="27">
        <f t="shared" ref="AB8:AB19" si="12">IF(AA8="No Practice", 0, AA8/15*100)</f>
        <v>86.666666666666671</v>
      </c>
      <c r="AC8" s="19">
        <f t="shared" ref="AC8:AC19" si="13">AVERAGE(V8,X8,Z8,AB8)</f>
        <v>72.526225721507359</v>
      </c>
      <c r="AD8" s="52">
        <f t="shared" ref="AD8:AD19" si="14">RANK(AC8,AC$8:AC$19)</f>
        <v>2</v>
      </c>
      <c r="AE8" s="34">
        <v>6</v>
      </c>
      <c r="AF8" s="27">
        <f t="shared" ref="AF8:AF19" si="15">(IF(AE8=-1,0,(IF(AE8&gt;AE$3,0,IF(AE8&lt;AE$2,1,((AE$3-AE8)/AE$4))))))*100</f>
        <v>58.333333333333336</v>
      </c>
      <c r="AG8" s="35">
        <v>9.5</v>
      </c>
      <c r="AH8" s="27">
        <f t="shared" ref="AH8:AH19" si="16">(IF(AG8=-1,0,(IF(AG8&gt;AG$3,0,IF(AG8&lt;AG$2,1,((AG$3-AG8)/AG$4))))))*100</f>
        <v>95.933014354066984</v>
      </c>
      <c r="AI8" s="36">
        <v>3.873826178617807</v>
      </c>
      <c r="AJ8" s="27">
        <f t="shared" ref="AJ8:AJ19" si="17">(IF(AI8=-1,0,(IF(AI8&gt;AI$3,0,IF(AI8&lt;AI$2,1,((AI$3-AI8)/AI$4))))))*100</f>
        <v>74.174492142547948</v>
      </c>
      <c r="AK8" s="26">
        <v>18</v>
      </c>
      <c r="AL8" s="27">
        <f t="shared" ref="AL8:AL19" si="18">+IF(AK8="No Practice",0,AK8/30)*100</f>
        <v>60</v>
      </c>
      <c r="AM8" s="20">
        <f t="shared" ref="AM8:AM19" si="19">AVERAGE(AF8,AH8,AJ8,AL8)</f>
        <v>72.110209957487072</v>
      </c>
      <c r="AN8" s="12">
        <f t="shared" ref="AN8:AN19" si="20">RANK(AM8,AM$8:AM$19)</f>
        <v>1</v>
      </c>
      <c r="AO8" s="51">
        <v>478</v>
      </c>
      <c r="AP8" s="27">
        <f>(IF(AO8=-1,0,(IF(AO8&gt;AO$3,0,IF(AO8&lt;AO$2,1,((AO$3-AO8)/AO$4))))))*100</f>
        <v>70.655737704918025</v>
      </c>
      <c r="AQ8" s="30">
        <v>41.199999999999996</v>
      </c>
      <c r="AR8" s="45">
        <f>(IF(AQ8=-1,0,(IF(AQ8&gt;AQ$3,0,IF(AQ8&lt;AQ$2,1,((AQ$3-AQ8)/AQ$4))))))*100</f>
        <v>53.768278965129355</v>
      </c>
      <c r="AS8" s="29">
        <v>9.5</v>
      </c>
      <c r="AT8" s="27">
        <f>AS8/18*100</f>
        <v>52.777777777777779</v>
      </c>
      <c r="AU8" s="19">
        <f>AVERAGE(AP8,AR8,AT8)</f>
        <v>59.067264815941719</v>
      </c>
      <c r="AV8" s="49">
        <f t="shared" ref="AV8:AV19" si="21">RANK(AU8,AU$8:AU$19)</f>
        <v>7</v>
      </c>
    </row>
    <row r="9" spans="1:48" ht="14.45" customHeight="1" x14ac:dyDescent="0.2">
      <c r="A9" s="9" t="s">
        <v>48</v>
      </c>
      <c r="B9" s="9" t="s">
        <v>59</v>
      </c>
      <c r="C9" s="23">
        <f t="shared" ref="C9:C19" si="22">RANK(D9,$D$8:$D$19,0)</f>
        <v>2</v>
      </c>
      <c r="D9" s="55">
        <f t="shared" ref="D9:D19" si="23">AVERAGE(S9,AC9,AM9,AU9)</f>
        <v>68.857405695711776</v>
      </c>
      <c r="E9" s="26">
        <v>8</v>
      </c>
      <c r="F9" s="27">
        <f t="shared" si="0"/>
        <v>58.82352941176471</v>
      </c>
      <c r="G9" s="26">
        <v>34</v>
      </c>
      <c r="H9" s="27">
        <f t="shared" si="1"/>
        <v>66.331658291457288</v>
      </c>
      <c r="I9" s="28">
        <v>10.368056635283519</v>
      </c>
      <c r="J9" s="27">
        <f t="shared" si="2"/>
        <v>94.815971682358239</v>
      </c>
      <c r="K9" s="26">
        <v>8</v>
      </c>
      <c r="L9" s="27">
        <f t="shared" si="3"/>
        <v>58.82352941176471</v>
      </c>
      <c r="M9" s="26">
        <v>34</v>
      </c>
      <c r="N9" s="27">
        <f t="shared" si="4"/>
        <v>66.331658291457288</v>
      </c>
      <c r="O9" s="28">
        <v>10.368056635283519</v>
      </c>
      <c r="P9" s="29">
        <f t="shared" si="5"/>
        <v>94.815971682358239</v>
      </c>
      <c r="Q9" s="30">
        <v>0</v>
      </c>
      <c r="R9" s="27">
        <f t="shared" si="6"/>
        <v>100</v>
      </c>
      <c r="S9" s="19">
        <f t="shared" si="7"/>
        <v>79.992789846395056</v>
      </c>
      <c r="T9" s="53">
        <f t="shared" si="8"/>
        <v>3</v>
      </c>
      <c r="U9" s="31">
        <v>19</v>
      </c>
      <c r="V9" s="27">
        <f t="shared" si="9"/>
        <v>44</v>
      </c>
      <c r="W9" s="31">
        <v>206</v>
      </c>
      <c r="X9" s="27">
        <f t="shared" si="10"/>
        <v>48.126801152737755</v>
      </c>
      <c r="Y9" s="32">
        <v>1.7494244056376058</v>
      </c>
      <c r="Z9" s="27">
        <f t="shared" si="11"/>
        <v>91.252877971811969</v>
      </c>
      <c r="AA9" s="33">
        <v>11</v>
      </c>
      <c r="AB9" s="27">
        <f t="shared" si="12"/>
        <v>73.333333333333329</v>
      </c>
      <c r="AC9" s="19">
        <f t="shared" si="13"/>
        <v>64.178253114470763</v>
      </c>
      <c r="AD9" s="53">
        <f t="shared" si="14"/>
        <v>12</v>
      </c>
      <c r="AE9" s="34">
        <v>6</v>
      </c>
      <c r="AF9" s="27">
        <f t="shared" si="15"/>
        <v>58.333333333333336</v>
      </c>
      <c r="AG9" s="35">
        <v>14</v>
      </c>
      <c r="AH9" s="27">
        <f t="shared" si="16"/>
        <v>93.779904306220089</v>
      </c>
      <c r="AI9" s="36">
        <v>3.4293975882264895</v>
      </c>
      <c r="AJ9" s="27">
        <f t="shared" si="17"/>
        <v>77.137349411823408</v>
      </c>
      <c r="AK9" s="26">
        <v>13</v>
      </c>
      <c r="AL9" s="27">
        <f t="shared" si="18"/>
        <v>43.333333333333336</v>
      </c>
      <c r="AM9" s="20">
        <f t="shared" si="19"/>
        <v>68.145980096177539</v>
      </c>
      <c r="AN9" s="12">
        <f t="shared" si="20"/>
        <v>9</v>
      </c>
      <c r="AO9" s="50">
        <v>537</v>
      </c>
      <c r="AP9" s="27">
        <f t="shared" ref="AP9:AP19" si="24">(IF(AO9=-1,0,(IF(AO9&gt;AO$3,0,IF(AO9&lt;AO$2,1,((AO$3-AO9)/AO$4))))))*100</f>
        <v>65.819672131147541</v>
      </c>
      <c r="AQ9" s="30">
        <v>18.703496166982653</v>
      </c>
      <c r="AR9" s="27">
        <f t="shared" ref="AR9:AR19" si="25">(IF(AQ9=-1,0,(IF(AQ9&gt;AQ$3,0,IF(AQ9&lt;AQ$2,1,((AQ$3-AQ9)/AQ$4))))))*100</f>
        <v>79.073682601819272</v>
      </c>
      <c r="AS9" s="29">
        <v>8</v>
      </c>
      <c r="AT9" s="27">
        <f t="shared" ref="AT9:AT19" si="26">AS9/18*100</f>
        <v>44.444444444444443</v>
      </c>
      <c r="AU9" s="19">
        <f t="shared" ref="AU9:AU19" si="27">AVERAGE(AP9,AR9,AT9)</f>
        <v>63.112599725803761</v>
      </c>
      <c r="AV9" s="12">
        <f t="shared" si="21"/>
        <v>2</v>
      </c>
    </row>
    <row r="10" spans="1:48" ht="14.45" customHeight="1" x14ac:dyDescent="0.2">
      <c r="A10" s="9" t="s">
        <v>49</v>
      </c>
      <c r="B10" s="9" t="s">
        <v>60</v>
      </c>
      <c r="C10" s="23">
        <f t="shared" si="22"/>
        <v>3</v>
      </c>
      <c r="D10" s="55">
        <f t="shared" si="23"/>
        <v>67.733258649917985</v>
      </c>
      <c r="E10" s="26">
        <v>8</v>
      </c>
      <c r="F10" s="27">
        <f t="shared" si="0"/>
        <v>58.82352941176471</v>
      </c>
      <c r="G10" s="26">
        <v>70</v>
      </c>
      <c r="H10" s="27">
        <f t="shared" si="1"/>
        <v>30.150753768844218</v>
      </c>
      <c r="I10" s="28">
        <v>10.637893671082987</v>
      </c>
      <c r="J10" s="27">
        <f t="shared" si="2"/>
        <v>94.681053164458504</v>
      </c>
      <c r="K10" s="26">
        <v>8</v>
      </c>
      <c r="L10" s="27">
        <f t="shared" si="3"/>
        <v>58.82352941176471</v>
      </c>
      <c r="M10" s="26">
        <v>70</v>
      </c>
      <c r="N10" s="27">
        <f t="shared" si="4"/>
        <v>30.150753768844218</v>
      </c>
      <c r="O10" s="28">
        <v>10.637893671082987</v>
      </c>
      <c r="P10" s="29">
        <f t="shared" si="5"/>
        <v>94.681053164458504</v>
      </c>
      <c r="Q10" s="30">
        <v>0</v>
      </c>
      <c r="R10" s="27">
        <f t="shared" si="6"/>
        <v>100</v>
      </c>
      <c r="S10" s="19">
        <f t="shared" si="7"/>
        <v>70.913834086266846</v>
      </c>
      <c r="T10" s="53">
        <f t="shared" si="8"/>
        <v>11</v>
      </c>
      <c r="U10" s="31">
        <v>19</v>
      </c>
      <c r="V10" s="27">
        <f t="shared" si="9"/>
        <v>44</v>
      </c>
      <c r="W10" s="31">
        <v>110</v>
      </c>
      <c r="X10" s="27">
        <f t="shared" si="10"/>
        <v>75.792507204610942</v>
      </c>
      <c r="Y10" s="32">
        <v>1.6141150212579951</v>
      </c>
      <c r="Z10" s="27">
        <f t="shared" si="11"/>
        <v>91.929424893710035</v>
      </c>
      <c r="AA10" s="33">
        <v>11</v>
      </c>
      <c r="AB10" s="27">
        <f t="shared" si="12"/>
        <v>73.333333333333329</v>
      </c>
      <c r="AC10" s="19">
        <f t="shared" si="13"/>
        <v>71.263816357913569</v>
      </c>
      <c r="AD10" s="53">
        <f t="shared" si="14"/>
        <v>3</v>
      </c>
      <c r="AE10" s="34">
        <v>6</v>
      </c>
      <c r="AF10" s="27">
        <f t="shared" si="15"/>
        <v>58.333333333333336</v>
      </c>
      <c r="AG10" s="35">
        <v>21</v>
      </c>
      <c r="AH10" s="27">
        <f t="shared" si="16"/>
        <v>90.430622009569376</v>
      </c>
      <c r="AI10" s="36">
        <v>3.3325119384859709</v>
      </c>
      <c r="AJ10" s="27">
        <f t="shared" si="17"/>
        <v>77.783253743426854</v>
      </c>
      <c r="AK10" s="26">
        <v>14</v>
      </c>
      <c r="AL10" s="27">
        <f t="shared" si="18"/>
        <v>46.666666666666664</v>
      </c>
      <c r="AM10" s="20">
        <f t="shared" si="19"/>
        <v>68.303468938249054</v>
      </c>
      <c r="AN10" s="12">
        <f t="shared" si="20"/>
        <v>7</v>
      </c>
      <c r="AO10" s="50">
        <v>659.5</v>
      </c>
      <c r="AP10" s="27">
        <f t="shared" si="24"/>
        <v>55.778688524590159</v>
      </c>
      <c r="AQ10" s="37">
        <v>16.87310732508611</v>
      </c>
      <c r="AR10" s="27">
        <f t="shared" si="25"/>
        <v>81.13261268269278</v>
      </c>
      <c r="AS10" s="29">
        <v>8</v>
      </c>
      <c r="AT10" s="27">
        <f t="shared" si="26"/>
        <v>44.444444444444443</v>
      </c>
      <c r="AU10" s="19">
        <f t="shared" si="27"/>
        <v>60.451915217242458</v>
      </c>
      <c r="AV10" s="12">
        <f t="shared" si="21"/>
        <v>4</v>
      </c>
    </row>
    <row r="11" spans="1:48" ht="14.45" customHeight="1" x14ac:dyDescent="0.2">
      <c r="A11" s="9" t="s">
        <v>50</v>
      </c>
      <c r="B11" s="9" t="s">
        <v>50</v>
      </c>
      <c r="C11" s="23">
        <f t="shared" si="22"/>
        <v>4</v>
      </c>
      <c r="D11" s="55">
        <f t="shared" si="23"/>
        <v>67.677967912566174</v>
      </c>
      <c r="E11" s="26">
        <v>8</v>
      </c>
      <c r="F11" s="27">
        <f t="shared" si="0"/>
        <v>58.82352941176471</v>
      </c>
      <c r="G11" s="26">
        <v>48</v>
      </c>
      <c r="H11" s="27">
        <f t="shared" si="1"/>
        <v>52.261306532663319</v>
      </c>
      <c r="I11" s="28">
        <v>13.590120868171585</v>
      </c>
      <c r="J11" s="27">
        <f t="shared" si="2"/>
        <v>93.204939565914202</v>
      </c>
      <c r="K11" s="26">
        <v>8</v>
      </c>
      <c r="L11" s="27">
        <f t="shared" si="3"/>
        <v>58.82352941176471</v>
      </c>
      <c r="M11" s="26">
        <v>48</v>
      </c>
      <c r="N11" s="27">
        <f t="shared" si="4"/>
        <v>52.261306532663319</v>
      </c>
      <c r="O11" s="28">
        <v>13.590120868171585</v>
      </c>
      <c r="P11" s="29">
        <f t="shared" si="5"/>
        <v>93.204939565914202</v>
      </c>
      <c r="Q11" s="30">
        <v>0</v>
      </c>
      <c r="R11" s="27">
        <f t="shared" si="6"/>
        <v>100</v>
      </c>
      <c r="S11" s="19">
        <f t="shared" si="7"/>
        <v>76.072443877585556</v>
      </c>
      <c r="T11" s="53">
        <f t="shared" si="8"/>
        <v>4</v>
      </c>
      <c r="U11" s="31">
        <v>19</v>
      </c>
      <c r="V11" s="27">
        <f t="shared" si="9"/>
        <v>44</v>
      </c>
      <c r="W11" s="31">
        <v>139</v>
      </c>
      <c r="X11" s="27">
        <f t="shared" si="10"/>
        <v>67.435158501440924</v>
      </c>
      <c r="Y11" s="32">
        <v>1.6424377009541291</v>
      </c>
      <c r="Z11" s="27">
        <f t="shared" si="11"/>
        <v>91.787811495229349</v>
      </c>
      <c r="AA11" s="33">
        <v>12</v>
      </c>
      <c r="AB11" s="27">
        <f t="shared" si="12"/>
        <v>80</v>
      </c>
      <c r="AC11" s="19">
        <f t="shared" si="13"/>
        <v>70.805742499167565</v>
      </c>
      <c r="AD11" s="53">
        <f t="shared" si="14"/>
        <v>5</v>
      </c>
      <c r="AE11" s="34">
        <v>6</v>
      </c>
      <c r="AF11" s="27">
        <f t="shared" si="15"/>
        <v>58.333333333333336</v>
      </c>
      <c r="AG11" s="35">
        <v>19</v>
      </c>
      <c r="AH11" s="27">
        <f t="shared" si="16"/>
        <v>91.387559808612437</v>
      </c>
      <c r="AI11" s="36">
        <v>3.6051797519875648</v>
      </c>
      <c r="AJ11" s="27">
        <f t="shared" si="17"/>
        <v>75.965468320082891</v>
      </c>
      <c r="AK11" s="26">
        <v>14</v>
      </c>
      <c r="AL11" s="27">
        <f t="shared" si="18"/>
        <v>46.666666666666664</v>
      </c>
      <c r="AM11" s="20">
        <f t="shared" si="19"/>
        <v>68.088257032173829</v>
      </c>
      <c r="AN11" s="12">
        <f t="shared" si="20"/>
        <v>10</v>
      </c>
      <c r="AO11" s="50">
        <v>729.5</v>
      </c>
      <c r="AP11" s="27">
        <f t="shared" si="24"/>
        <v>50.040983606557376</v>
      </c>
      <c r="AQ11" s="30">
        <v>24.324488417692777</v>
      </c>
      <c r="AR11" s="27">
        <f t="shared" si="25"/>
        <v>72.750856673011498</v>
      </c>
      <c r="AS11" s="29">
        <v>8</v>
      </c>
      <c r="AT11" s="27">
        <f t="shared" si="26"/>
        <v>44.444444444444443</v>
      </c>
      <c r="AU11" s="19">
        <f t="shared" si="27"/>
        <v>55.745428241337777</v>
      </c>
      <c r="AV11" s="12">
        <f t="shared" si="21"/>
        <v>9</v>
      </c>
    </row>
    <row r="12" spans="1:48" ht="14.45" customHeight="1" x14ac:dyDescent="0.2">
      <c r="A12" s="9" t="s">
        <v>51</v>
      </c>
      <c r="B12" s="9" t="s">
        <v>51</v>
      </c>
      <c r="C12" s="23">
        <f t="shared" si="22"/>
        <v>5</v>
      </c>
      <c r="D12" s="55">
        <f t="shared" si="23"/>
        <v>67.604991405996898</v>
      </c>
      <c r="E12" s="26">
        <v>8</v>
      </c>
      <c r="F12" s="27">
        <f t="shared" si="0"/>
        <v>58.82352941176471</v>
      </c>
      <c r="G12" s="26">
        <v>54</v>
      </c>
      <c r="H12" s="27">
        <f t="shared" si="1"/>
        <v>46.231155778894475</v>
      </c>
      <c r="I12" s="28">
        <v>10.590866235063791</v>
      </c>
      <c r="J12" s="27">
        <f t="shared" si="2"/>
        <v>94.7045668824681</v>
      </c>
      <c r="K12" s="26">
        <v>8</v>
      </c>
      <c r="L12" s="27">
        <f t="shared" si="3"/>
        <v>58.82352941176471</v>
      </c>
      <c r="M12" s="26">
        <v>54</v>
      </c>
      <c r="N12" s="27">
        <f t="shared" si="4"/>
        <v>46.231155778894475</v>
      </c>
      <c r="O12" s="28">
        <v>10.590866235063791</v>
      </c>
      <c r="P12" s="29">
        <f t="shared" si="5"/>
        <v>94.7045668824681</v>
      </c>
      <c r="Q12" s="30">
        <v>0</v>
      </c>
      <c r="R12" s="27">
        <f t="shared" si="6"/>
        <v>100</v>
      </c>
      <c r="S12" s="19">
        <f t="shared" si="7"/>
        <v>74.939813018281825</v>
      </c>
      <c r="T12" s="53">
        <f t="shared" si="8"/>
        <v>5</v>
      </c>
      <c r="U12" s="31">
        <v>19</v>
      </c>
      <c r="V12" s="27">
        <f t="shared" si="9"/>
        <v>44</v>
      </c>
      <c r="W12" s="31">
        <v>186</v>
      </c>
      <c r="X12" s="27">
        <f t="shared" si="10"/>
        <v>53.89048991354467</v>
      </c>
      <c r="Y12" s="32">
        <v>1.6869096934946659</v>
      </c>
      <c r="Z12" s="27">
        <f t="shared" si="11"/>
        <v>91.565451532526666</v>
      </c>
      <c r="AA12" s="33">
        <v>11</v>
      </c>
      <c r="AB12" s="27">
        <f t="shared" si="12"/>
        <v>73.333333333333329</v>
      </c>
      <c r="AC12" s="19">
        <f t="shared" si="13"/>
        <v>65.697318694851162</v>
      </c>
      <c r="AD12" s="53">
        <f t="shared" si="14"/>
        <v>10</v>
      </c>
      <c r="AE12" s="34">
        <v>5</v>
      </c>
      <c r="AF12" s="27">
        <f t="shared" si="15"/>
        <v>66.666666666666657</v>
      </c>
      <c r="AG12" s="35">
        <v>32</v>
      </c>
      <c r="AH12" s="27">
        <f t="shared" si="16"/>
        <v>85.167464114832541</v>
      </c>
      <c r="AI12" s="36">
        <v>3.5691119914460847</v>
      </c>
      <c r="AJ12" s="27">
        <f t="shared" si="17"/>
        <v>76.205920057026105</v>
      </c>
      <c r="AK12" s="26">
        <v>13.5</v>
      </c>
      <c r="AL12" s="27">
        <f t="shared" si="18"/>
        <v>45</v>
      </c>
      <c r="AM12" s="20">
        <f t="shared" si="19"/>
        <v>68.260012709631326</v>
      </c>
      <c r="AN12" s="12">
        <f t="shared" si="20"/>
        <v>8</v>
      </c>
      <c r="AO12" s="50">
        <v>599</v>
      </c>
      <c r="AP12" s="27">
        <f t="shared" si="24"/>
        <v>60.73770491803279</v>
      </c>
      <c r="AQ12" s="30">
        <v>18.425566639579714</v>
      </c>
      <c r="AR12" s="27">
        <f t="shared" si="25"/>
        <v>79.386314241192665</v>
      </c>
      <c r="AS12" s="29">
        <v>8</v>
      </c>
      <c r="AT12" s="27">
        <f t="shared" si="26"/>
        <v>44.444444444444443</v>
      </c>
      <c r="AU12" s="19">
        <f t="shared" si="27"/>
        <v>61.522821201223302</v>
      </c>
      <c r="AV12" s="12">
        <f t="shared" si="21"/>
        <v>3</v>
      </c>
    </row>
    <row r="13" spans="1:48" ht="14.45" customHeight="1" x14ac:dyDescent="0.2">
      <c r="A13" s="9" t="s">
        <v>52</v>
      </c>
      <c r="B13" s="9" t="s">
        <v>52</v>
      </c>
      <c r="C13" s="23">
        <f t="shared" si="22"/>
        <v>6</v>
      </c>
      <c r="D13" s="55">
        <f t="shared" si="23"/>
        <v>67.593898978752051</v>
      </c>
      <c r="E13" s="26">
        <v>8</v>
      </c>
      <c r="F13" s="27">
        <f t="shared" si="0"/>
        <v>58.82352941176471</v>
      </c>
      <c r="G13" s="26">
        <v>30</v>
      </c>
      <c r="H13" s="27">
        <f t="shared" si="1"/>
        <v>70.35175879396985</v>
      </c>
      <c r="I13" s="28">
        <v>9.2982144262402056</v>
      </c>
      <c r="J13" s="27">
        <f t="shared" si="2"/>
        <v>95.350892786879896</v>
      </c>
      <c r="K13" s="26">
        <v>8</v>
      </c>
      <c r="L13" s="27">
        <f t="shared" si="3"/>
        <v>58.82352941176471</v>
      </c>
      <c r="M13" s="26">
        <v>30</v>
      </c>
      <c r="N13" s="27">
        <f t="shared" si="4"/>
        <v>70.35175879396985</v>
      </c>
      <c r="O13" s="28">
        <v>9.2982144262402056</v>
      </c>
      <c r="P13" s="29">
        <f t="shared" si="5"/>
        <v>95.350892786879896</v>
      </c>
      <c r="Q13" s="30">
        <v>0</v>
      </c>
      <c r="R13" s="27">
        <f t="shared" si="6"/>
        <v>100</v>
      </c>
      <c r="S13" s="19">
        <f t="shared" si="7"/>
        <v>81.131545248153614</v>
      </c>
      <c r="T13" s="53">
        <f t="shared" si="8"/>
        <v>2</v>
      </c>
      <c r="U13" s="31">
        <v>19</v>
      </c>
      <c r="V13" s="27">
        <f t="shared" si="9"/>
        <v>44</v>
      </c>
      <c r="W13" s="31">
        <v>131</v>
      </c>
      <c r="X13" s="27">
        <f t="shared" si="10"/>
        <v>69.740634005763695</v>
      </c>
      <c r="Y13" s="32">
        <v>1.7382463036997766</v>
      </c>
      <c r="Z13" s="27">
        <f t="shared" si="11"/>
        <v>91.308768481501119</v>
      </c>
      <c r="AA13" s="33">
        <v>12</v>
      </c>
      <c r="AB13" s="27">
        <f t="shared" si="12"/>
        <v>80</v>
      </c>
      <c r="AC13" s="19">
        <f t="shared" si="13"/>
        <v>71.262350621816211</v>
      </c>
      <c r="AD13" s="53">
        <f t="shared" si="14"/>
        <v>4</v>
      </c>
      <c r="AE13" s="34">
        <v>6</v>
      </c>
      <c r="AF13" s="27">
        <f t="shared" si="15"/>
        <v>58.333333333333336</v>
      </c>
      <c r="AG13" s="35">
        <v>29</v>
      </c>
      <c r="AH13" s="27">
        <f t="shared" si="16"/>
        <v>86.602870813397132</v>
      </c>
      <c r="AI13" s="36">
        <v>3.4522264406629928</v>
      </c>
      <c r="AJ13" s="27">
        <f t="shared" si="17"/>
        <v>76.985157062246714</v>
      </c>
      <c r="AK13" s="26">
        <v>11</v>
      </c>
      <c r="AL13" s="27">
        <f t="shared" si="18"/>
        <v>36.666666666666664</v>
      </c>
      <c r="AM13" s="20">
        <f t="shared" si="19"/>
        <v>64.647006968910958</v>
      </c>
      <c r="AN13" s="12">
        <f t="shared" si="20"/>
        <v>12</v>
      </c>
      <c r="AO13" s="50">
        <v>821</v>
      </c>
      <c r="AP13" s="27">
        <f t="shared" si="24"/>
        <v>42.540983606557376</v>
      </c>
      <c r="AQ13" s="30">
        <v>24.086419103308629</v>
      </c>
      <c r="AR13" s="27">
        <f t="shared" si="25"/>
        <v>73.018651177380605</v>
      </c>
      <c r="AS13" s="29">
        <v>8</v>
      </c>
      <c r="AT13" s="27">
        <f t="shared" si="26"/>
        <v>44.444444444444443</v>
      </c>
      <c r="AU13" s="19">
        <f t="shared" si="27"/>
        <v>53.334693076127472</v>
      </c>
      <c r="AV13" s="12">
        <f t="shared" si="21"/>
        <v>10</v>
      </c>
    </row>
    <row r="14" spans="1:48" ht="14.45" customHeight="1" x14ac:dyDescent="0.2">
      <c r="A14" s="9" t="s">
        <v>53</v>
      </c>
      <c r="B14" s="9" t="s">
        <v>53</v>
      </c>
      <c r="C14" s="23">
        <f t="shared" si="22"/>
        <v>7</v>
      </c>
      <c r="D14" s="55">
        <f t="shared" si="23"/>
        <v>67.492643715842732</v>
      </c>
      <c r="E14" s="26">
        <v>8</v>
      </c>
      <c r="F14" s="27">
        <f t="shared" si="0"/>
        <v>58.82352941176471</v>
      </c>
      <c r="G14" s="26">
        <v>61</v>
      </c>
      <c r="H14" s="27">
        <f t="shared" si="1"/>
        <v>39.195979899497488</v>
      </c>
      <c r="I14" s="28">
        <v>11.234137639019577</v>
      </c>
      <c r="J14" s="27">
        <f t="shared" si="2"/>
        <v>94.382931180490218</v>
      </c>
      <c r="K14" s="26">
        <v>8</v>
      </c>
      <c r="L14" s="27">
        <f t="shared" si="3"/>
        <v>58.82352941176471</v>
      </c>
      <c r="M14" s="26">
        <v>61</v>
      </c>
      <c r="N14" s="27">
        <f t="shared" si="4"/>
        <v>39.195979899497488</v>
      </c>
      <c r="O14" s="28">
        <v>11.234137639019577</v>
      </c>
      <c r="P14" s="29">
        <f t="shared" si="5"/>
        <v>94.382931180490218</v>
      </c>
      <c r="Q14" s="30">
        <v>0</v>
      </c>
      <c r="R14" s="27">
        <f t="shared" si="6"/>
        <v>100</v>
      </c>
      <c r="S14" s="19">
        <f t="shared" si="7"/>
        <v>73.100610122938107</v>
      </c>
      <c r="T14" s="53">
        <f t="shared" si="8"/>
        <v>8</v>
      </c>
      <c r="U14" s="31">
        <v>19</v>
      </c>
      <c r="V14" s="27">
        <f t="shared" si="9"/>
        <v>44</v>
      </c>
      <c r="W14" s="31">
        <v>171</v>
      </c>
      <c r="X14" s="27">
        <f t="shared" si="10"/>
        <v>58.213256484149852</v>
      </c>
      <c r="Y14" s="32">
        <v>1.7408699780525994</v>
      </c>
      <c r="Z14" s="27">
        <f t="shared" si="11"/>
        <v>91.295650109736997</v>
      </c>
      <c r="AA14" s="33">
        <v>11</v>
      </c>
      <c r="AB14" s="27">
        <f t="shared" si="12"/>
        <v>73.333333333333329</v>
      </c>
      <c r="AC14" s="19">
        <f t="shared" si="13"/>
        <v>66.710559981805048</v>
      </c>
      <c r="AD14" s="53">
        <f t="shared" si="14"/>
        <v>9</v>
      </c>
      <c r="AE14" s="34">
        <v>5</v>
      </c>
      <c r="AF14" s="27">
        <f t="shared" si="15"/>
        <v>66.666666666666657</v>
      </c>
      <c r="AG14" s="35">
        <v>20</v>
      </c>
      <c r="AH14" s="27">
        <f t="shared" si="16"/>
        <v>90.909090909090907</v>
      </c>
      <c r="AI14" s="36">
        <v>3.9845624059347409</v>
      </c>
      <c r="AJ14" s="27">
        <f t="shared" si="17"/>
        <v>73.436250627101728</v>
      </c>
      <c r="AK14" s="26">
        <v>15</v>
      </c>
      <c r="AL14" s="27">
        <f t="shared" si="18"/>
        <v>50</v>
      </c>
      <c r="AM14" s="20">
        <f t="shared" si="19"/>
        <v>70.253002050714827</v>
      </c>
      <c r="AN14" s="12">
        <f t="shared" si="20"/>
        <v>4</v>
      </c>
      <c r="AO14" s="50">
        <v>541</v>
      </c>
      <c r="AP14" s="27">
        <f t="shared" si="24"/>
        <v>65.491803278688522</v>
      </c>
      <c r="AQ14" s="30">
        <v>26.962948203861437</v>
      </c>
      <c r="AR14" s="27">
        <f t="shared" si="25"/>
        <v>69.782960400605802</v>
      </c>
      <c r="AS14" s="29">
        <v>8</v>
      </c>
      <c r="AT14" s="27">
        <f t="shared" si="26"/>
        <v>44.444444444444443</v>
      </c>
      <c r="AU14" s="19">
        <f t="shared" si="27"/>
        <v>59.906402707912925</v>
      </c>
      <c r="AV14" s="12">
        <f t="shared" si="21"/>
        <v>6</v>
      </c>
    </row>
    <row r="15" spans="1:48" ht="14.45" customHeight="1" x14ac:dyDescent="0.2">
      <c r="A15" s="9" t="s">
        <v>54</v>
      </c>
      <c r="B15" s="9" t="s">
        <v>61</v>
      </c>
      <c r="C15" s="23">
        <f t="shared" si="22"/>
        <v>8</v>
      </c>
      <c r="D15" s="55">
        <f t="shared" si="23"/>
        <v>67.15998028286397</v>
      </c>
      <c r="E15" s="26">
        <v>8</v>
      </c>
      <c r="F15" s="27">
        <f t="shared" si="0"/>
        <v>58.82352941176471</v>
      </c>
      <c r="G15" s="26">
        <v>55</v>
      </c>
      <c r="H15" s="27">
        <f t="shared" si="1"/>
        <v>45.226130653266331</v>
      </c>
      <c r="I15" s="28">
        <v>26.042803295235373</v>
      </c>
      <c r="J15" s="27">
        <f t="shared" si="2"/>
        <v>86.978598352382306</v>
      </c>
      <c r="K15" s="26">
        <v>8</v>
      </c>
      <c r="L15" s="27">
        <f t="shared" si="3"/>
        <v>58.82352941176471</v>
      </c>
      <c r="M15" s="26">
        <v>55</v>
      </c>
      <c r="N15" s="27">
        <f t="shared" si="4"/>
        <v>45.226130653266331</v>
      </c>
      <c r="O15" s="28">
        <v>26.042803295235373</v>
      </c>
      <c r="P15" s="29">
        <f t="shared" si="5"/>
        <v>86.978598352382306</v>
      </c>
      <c r="Q15" s="30">
        <v>0</v>
      </c>
      <c r="R15" s="27">
        <f t="shared" si="6"/>
        <v>100</v>
      </c>
      <c r="S15" s="19">
        <f t="shared" si="7"/>
        <v>72.757064604353332</v>
      </c>
      <c r="T15" s="53">
        <f t="shared" si="8"/>
        <v>9</v>
      </c>
      <c r="U15" s="31">
        <v>19</v>
      </c>
      <c r="V15" s="27">
        <f t="shared" si="9"/>
        <v>44</v>
      </c>
      <c r="W15" s="31">
        <v>194</v>
      </c>
      <c r="X15" s="27">
        <f t="shared" si="10"/>
        <v>51.585014409221898</v>
      </c>
      <c r="Y15" s="32">
        <v>2.1050203085000421</v>
      </c>
      <c r="Z15" s="27">
        <f t="shared" si="11"/>
        <v>89.474898457499791</v>
      </c>
      <c r="AA15" s="33">
        <v>11</v>
      </c>
      <c r="AB15" s="27">
        <f t="shared" si="12"/>
        <v>73.333333333333329</v>
      </c>
      <c r="AC15" s="19">
        <f t="shared" si="13"/>
        <v>64.598311550013747</v>
      </c>
      <c r="AD15" s="53">
        <f t="shared" si="14"/>
        <v>11</v>
      </c>
      <c r="AE15" s="34">
        <v>6</v>
      </c>
      <c r="AF15" s="27">
        <f t="shared" si="15"/>
        <v>58.333333333333336</v>
      </c>
      <c r="AG15" s="35">
        <v>15</v>
      </c>
      <c r="AH15" s="27">
        <f t="shared" si="16"/>
        <v>93.301435406698559</v>
      </c>
      <c r="AI15" s="36">
        <v>3.4122759488991132</v>
      </c>
      <c r="AJ15" s="27">
        <f t="shared" si="17"/>
        <v>77.251493674005914</v>
      </c>
      <c r="AK15" s="26">
        <v>13</v>
      </c>
      <c r="AL15" s="27">
        <f t="shared" si="18"/>
        <v>43.333333333333336</v>
      </c>
      <c r="AM15" s="20">
        <f t="shared" si="19"/>
        <v>68.054898936842775</v>
      </c>
      <c r="AN15" s="12">
        <f t="shared" si="20"/>
        <v>11</v>
      </c>
      <c r="AO15" s="50">
        <v>652</v>
      </c>
      <c r="AP15" s="27">
        <f>(IF(AO15=-1,0,(IF(AO15&gt;AO$3,0,IF(AO15&lt;AO$2,1,((AO$3-AO15)/AO$4))))))*100</f>
        <v>56.393442622950815</v>
      </c>
      <c r="AQ15" s="30">
        <v>17.419748946911621</v>
      </c>
      <c r="AR15" s="27">
        <f t="shared" si="25"/>
        <v>80.517717720009415</v>
      </c>
      <c r="AS15" s="29">
        <v>9.5</v>
      </c>
      <c r="AT15" s="27">
        <f t="shared" si="26"/>
        <v>52.777777777777779</v>
      </c>
      <c r="AU15" s="19">
        <f t="shared" si="27"/>
        <v>63.229646040245996</v>
      </c>
      <c r="AV15" s="12">
        <f t="shared" si="21"/>
        <v>1</v>
      </c>
    </row>
    <row r="16" spans="1:48" ht="14.45" customHeight="1" x14ac:dyDescent="0.2">
      <c r="A16" s="9" t="s">
        <v>55</v>
      </c>
      <c r="B16" s="9" t="s">
        <v>69</v>
      </c>
      <c r="C16" s="23">
        <f t="shared" si="22"/>
        <v>9</v>
      </c>
      <c r="D16" s="55">
        <f t="shared" si="23"/>
        <v>67.156893626630691</v>
      </c>
      <c r="E16" s="26">
        <v>8</v>
      </c>
      <c r="F16" s="27">
        <f t="shared" si="0"/>
        <v>58.82352941176471</v>
      </c>
      <c r="G16" s="26">
        <v>55</v>
      </c>
      <c r="H16" s="27">
        <f t="shared" si="1"/>
        <v>45.226130653266331</v>
      </c>
      <c r="I16" s="28">
        <v>8.6412822369864148</v>
      </c>
      <c r="J16" s="27">
        <f t="shared" si="2"/>
        <v>95.679358881506786</v>
      </c>
      <c r="K16" s="26">
        <v>8</v>
      </c>
      <c r="L16" s="27">
        <f t="shared" si="3"/>
        <v>58.82352941176471</v>
      </c>
      <c r="M16" s="26">
        <v>55</v>
      </c>
      <c r="N16" s="27">
        <f t="shared" si="4"/>
        <v>45.226130653266331</v>
      </c>
      <c r="O16" s="28">
        <v>8.6412822369864148</v>
      </c>
      <c r="P16" s="29">
        <f t="shared" si="5"/>
        <v>95.679358881506786</v>
      </c>
      <c r="Q16" s="30">
        <v>0</v>
      </c>
      <c r="R16" s="27">
        <f t="shared" si="6"/>
        <v>100</v>
      </c>
      <c r="S16" s="19">
        <f t="shared" si="7"/>
        <v>74.932254736634462</v>
      </c>
      <c r="T16" s="53">
        <f t="shared" si="8"/>
        <v>6</v>
      </c>
      <c r="U16" s="31">
        <v>19</v>
      </c>
      <c r="V16" s="27">
        <f t="shared" si="9"/>
        <v>44</v>
      </c>
      <c r="W16" s="31">
        <v>143</v>
      </c>
      <c r="X16" s="27">
        <f t="shared" si="10"/>
        <v>66.282420749279538</v>
      </c>
      <c r="Y16" s="32">
        <v>1.6672049238563931</v>
      </c>
      <c r="Z16" s="27">
        <f t="shared" si="11"/>
        <v>91.663975380718043</v>
      </c>
      <c r="AA16" s="33">
        <v>12</v>
      </c>
      <c r="AB16" s="27">
        <f t="shared" si="12"/>
        <v>80</v>
      </c>
      <c r="AC16" s="19">
        <f t="shared" si="13"/>
        <v>70.486599032499399</v>
      </c>
      <c r="AD16" s="53">
        <f t="shared" si="14"/>
        <v>6</v>
      </c>
      <c r="AE16" s="34">
        <v>5</v>
      </c>
      <c r="AF16" s="27">
        <f t="shared" si="15"/>
        <v>66.666666666666657</v>
      </c>
      <c r="AG16" s="35">
        <v>19</v>
      </c>
      <c r="AH16" s="27">
        <f t="shared" si="16"/>
        <v>91.387559808612437</v>
      </c>
      <c r="AI16" s="36">
        <v>3.6398796076910496</v>
      </c>
      <c r="AJ16" s="27">
        <f t="shared" si="17"/>
        <v>75.734135948726333</v>
      </c>
      <c r="AK16" s="26">
        <v>15.5</v>
      </c>
      <c r="AL16" s="27">
        <f t="shared" si="18"/>
        <v>51.666666666666671</v>
      </c>
      <c r="AM16" s="20">
        <f t="shared" si="19"/>
        <v>71.363757272668025</v>
      </c>
      <c r="AN16" s="12">
        <f t="shared" si="20"/>
        <v>2</v>
      </c>
      <c r="AO16" s="50">
        <v>913</v>
      </c>
      <c r="AP16" s="27">
        <f t="shared" si="24"/>
        <v>35</v>
      </c>
      <c r="AQ16" s="30">
        <v>21.35559355070059</v>
      </c>
      <c r="AR16" s="27">
        <f t="shared" si="25"/>
        <v>76.090445949718116</v>
      </c>
      <c r="AS16" s="29">
        <v>8</v>
      </c>
      <c r="AT16" s="27">
        <f t="shared" si="26"/>
        <v>44.444444444444443</v>
      </c>
      <c r="AU16" s="19">
        <f t="shared" si="27"/>
        <v>51.844963464720855</v>
      </c>
      <c r="AV16" s="12">
        <f t="shared" si="21"/>
        <v>12</v>
      </c>
    </row>
    <row r="17" spans="1:48" ht="14.45" customHeight="1" x14ac:dyDescent="0.2">
      <c r="A17" s="9" t="s">
        <v>56</v>
      </c>
      <c r="B17" s="9" t="s">
        <v>62</v>
      </c>
      <c r="C17" s="23">
        <f t="shared" si="22"/>
        <v>10</v>
      </c>
      <c r="D17" s="55">
        <f t="shared" si="23"/>
        <v>67.140287821531786</v>
      </c>
      <c r="E17" s="26">
        <v>8</v>
      </c>
      <c r="F17" s="27">
        <f t="shared" si="0"/>
        <v>58.82352941176471</v>
      </c>
      <c r="G17" s="26">
        <v>62</v>
      </c>
      <c r="H17" s="27">
        <f t="shared" si="1"/>
        <v>38.190954773869343</v>
      </c>
      <c r="I17" s="28">
        <v>9.0175017251399865</v>
      </c>
      <c r="J17" s="27">
        <f t="shared" si="2"/>
        <v>95.491249137430003</v>
      </c>
      <c r="K17" s="26">
        <v>8</v>
      </c>
      <c r="L17" s="27">
        <f t="shared" si="3"/>
        <v>58.82352941176471</v>
      </c>
      <c r="M17" s="26">
        <v>62</v>
      </c>
      <c r="N17" s="27">
        <f t="shared" si="4"/>
        <v>38.190954773869343</v>
      </c>
      <c r="O17" s="28">
        <v>9.0175017251399865</v>
      </c>
      <c r="P17" s="29">
        <f t="shared" si="5"/>
        <v>95.491249137430003</v>
      </c>
      <c r="Q17" s="30">
        <v>0</v>
      </c>
      <c r="R17" s="27">
        <f t="shared" si="6"/>
        <v>100</v>
      </c>
      <c r="S17" s="19">
        <f t="shared" si="7"/>
        <v>73.126433330766019</v>
      </c>
      <c r="T17" s="53">
        <f t="shared" si="8"/>
        <v>7</v>
      </c>
      <c r="U17" s="31">
        <v>19</v>
      </c>
      <c r="V17" s="27">
        <f t="shared" si="9"/>
        <v>44</v>
      </c>
      <c r="W17" s="31">
        <v>170</v>
      </c>
      <c r="X17" s="27">
        <f t="shared" si="10"/>
        <v>58.501440922190206</v>
      </c>
      <c r="Y17" s="32">
        <v>1.5831235208704595</v>
      </c>
      <c r="Z17" s="27">
        <f t="shared" si="11"/>
        <v>92.084382395647708</v>
      </c>
      <c r="AA17" s="33">
        <v>11</v>
      </c>
      <c r="AB17" s="27">
        <f t="shared" si="12"/>
        <v>73.333333333333329</v>
      </c>
      <c r="AC17" s="19">
        <f t="shared" si="13"/>
        <v>66.979789162792812</v>
      </c>
      <c r="AD17" s="53">
        <f t="shared" si="14"/>
        <v>8</v>
      </c>
      <c r="AE17" s="34">
        <v>6</v>
      </c>
      <c r="AF17" s="27">
        <f t="shared" si="15"/>
        <v>58.333333333333336</v>
      </c>
      <c r="AG17" s="35">
        <v>19</v>
      </c>
      <c r="AH17" s="27">
        <f t="shared" si="16"/>
        <v>91.387559808612437</v>
      </c>
      <c r="AI17" s="36">
        <v>3.3837380570452886</v>
      </c>
      <c r="AJ17" s="27">
        <f t="shared" si="17"/>
        <v>77.441746286364747</v>
      </c>
      <c r="AK17" s="26">
        <v>14</v>
      </c>
      <c r="AL17" s="27">
        <f t="shared" si="18"/>
        <v>46.666666666666664</v>
      </c>
      <c r="AM17" s="20">
        <f t="shared" si="19"/>
        <v>68.4573265237443</v>
      </c>
      <c r="AN17" s="12">
        <f t="shared" si="20"/>
        <v>6</v>
      </c>
      <c r="AO17" s="50">
        <v>699.5</v>
      </c>
      <c r="AP17" s="27">
        <f t="shared" si="24"/>
        <v>52.5</v>
      </c>
      <c r="AQ17" s="30">
        <v>15.170005860157564</v>
      </c>
      <c r="AR17" s="27">
        <f t="shared" si="25"/>
        <v>83.04836236202749</v>
      </c>
      <c r="AS17" s="29">
        <v>8</v>
      </c>
      <c r="AT17" s="27">
        <f t="shared" si="26"/>
        <v>44.444444444444443</v>
      </c>
      <c r="AU17" s="19">
        <f t="shared" si="27"/>
        <v>59.997602268823982</v>
      </c>
      <c r="AV17" s="12">
        <f t="shared" si="21"/>
        <v>5</v>
      </c>
    </row>
    <row r="18" spans="1:48" ht="14.45" customHeight="1" x14ac:dyDescent="0.2">
      <c r="A18" s="9" t="s">
        <v>57</v>
      </c>
      <c r="B18" s="9" t="s">
        <v>63</v>
      </c>
      <c r="C18" s="23">
        <f t="shared" si="22"/>
        <v>11</v>
      </c>
      <c r="D18" s="55">
        <f t="shared" si="23"/>
        <v>67.131090433808211</v>
      </c>
      <c r="E18" s="26">
        <v>8</v>
      </c>
      <c r="F18" s="27">
        <f t="shared" si="0"/>
        <v>58.82352941176471</v>
      </c>
      <c r="G18" s="26">
        <v>69</v>
      </c>
      <c r="H18" s="27">
        <f t="shared" si="1"/>
        <v>31.155778894472363</v>
      </c>
      <c r="I18" s="28">
        <v>7.6500534641934435</v>
      </c>
      <c r="J18" s="27">
        <f t="shared" si="2"/>
        <v>96.174973267903283</v>
      </c>
      <c r="K18" s="26">
        <v>8</v>
      </c>
      <c r="L18" s="27">
        <f t="shared" si="3"/>
        <v>58.82352941176471</v>
      </c>
      <c r="M18" s="26">
        <v>69</v>
      </c>
      <c r="N18" s="27">
        <f t="shared" si="4"/>
        <v>31.155778894472363</v>
      </c>
      <c r="O18" s="28">
        <v>7.6500534641934435</v>
      </c>
      <c r="P18" s="29">
        <f t="shared" si="5"/>
        <v>96.174973267903283</v>
      </c>
      <c r="Q18" s="30">
        <v>0</v>
      </c>
      <c r="R18" s="27">
        <f t="shared" si="6"/>
        <v>100</v>
      </c>
      <c r="S18" s="19">
        <f t="shared" si="7"/>
        <v>71.538570393535082</v>
      </c>
      <c r="T18" s="53">
        <f t="shared" si="8"/>
        <v>10</v>
      </c>
      <c r="U18" s="31">
        <v>19</v>
      </c>
      <c r="V18" s="27">
        <f t="shared" si="9"/>
        <v>44</v>
      </c>
      <c r="W18" s="31">
        <v>133</v>
      </c>
      <c r="X18" s="27">
        <f t="shared" si="10"/>
        <v>69.164265129683002</v>
      </c>
      <c r="Y18" s="32">
        <v>1.5805730814762533</v>
      </c>
      <c r="Z18" s="27">
        <f t="shared" si="11"/>
        <v>92.09713459261873</v>
      </c>
      <c r="AA18" s="33">
        <v>13</v>
      </c>
      <c r="AB18" s="27">
        <f t="shared" si="12"/>
        <v>86.666666666666671</v>
      </c>
      <c r="AC18" s="19">
        <f t="shared" si="13"/>
        <v>72.982016597242108</v>
      </c>
      <c r="AD18" s="53">
        <f t="shared" si="14"/>
        <v>1</v>
      </c>
      <c r="AE18" s="34">
        <v>5</v>
      </c>
      <c r="AF18" s="27">
        <f t="shared" si="15"/>
        <v>66.666666666666657</v>
      </c>
      <c r="AG18" s="35">
        <v>14</v>
      </c>
      <c r="AH18" s="27">
        <f t="shared" si="16"/>
        <v>93.779904306220089</v>
      </c>
      <c r="AI18" s="36">
        <v>3.6242098833786343</v>
      </c>
      <c r="AJ18" s="27">
        <f t="shared" si="17"/>
        <v>75.838600777475776</v>
      </c>
      <c r="AK18" s="26">
        <v>14</v>
      </c>
      <c r="AL18" s="27">
        <f t="shared" si="18"/>
        <v>46.666666666666664</v>
      </c>
      <c r="AM18" s="20">
        <f t="shared" si="19"/>
        <v>70.737959604257298</v>
      </c>
      <c r="AN18" s="12">
        <f t="shared" si="20"/>
        <v>3</v>
      </c>
      <c r="AO18" s="50">
        <v>875.5</v>
      </c>
      <c r="AP18" s="27">
        <f t="shared" si="24"/>
        <v>38.07377049180328</v>
      </c>
      <c r="AQ18" s="30">
        <v>20.298764099415141</v>
      </c>
      <c r="AR18" s="27">
        <f t="shared" si="25"/>
        <v>77.279230484347423</v>
      </c>
      <c r="AS18" s="29">
        <v>8</v>
      </c>
      <c r="AT18" s="27">
        <f t="shared" si="26"/>
        <v>44.444444444444443</v>
      </c>
      <c r="AU18" s="19">
        <f t="shared" si="27"/>
        <v>53.265815140198377</v>
      </c>
      <c r="AV18" s="12">
        <f t="shared" si="21"/>
        <v>11</v>
      </c>
    </row>
    <row r="19" spans="1:48" ht="14.45" customHeight="1" x14ac:dyDescent="0.2">
      <c r="A19" s="9" t="s">
        <v>58</v>
      </c>
      <c r="B19" s="9" t="s">
        <v>64</v>
      </c>
      <c r="C19" s="23">
        <f t="shared" si="22"/>
        <v>12</v>
      </c>
      <c r="D19" s="55">
        <f t="shared" si="23"/>
        <v>66.345661870124516</v>
      </c>
      <c r="E19" s="26">
        <v>8</v>
      </c>
      <c r="F19" s="27">
        <f t="shared" si="0"/>
        <v>58.82352941176471</v>
      </c>
      <c r="G19" s="26">
        <v>71</v>
      </c>
      <c r="H19" s="27">
        <f t="shared" si="1"/>
        <v>29.145728643216078</v>
      </c>
      <c r="I19" s="28">
        <v>10.402299913938275</v>
      </c>
      <c r="J19" s="27">
        <f t="shared" si="2"/>
        <v>94.798850043030868</v>
      </c>
      <c r="K19" s="26">
        <v>8</v>
      </c>
      <c r="L19" s="27">
        <f t="shared" si="3"/>
        <v>58.82352941176471</v>
      </c>
      <c r="M19" s="26">
        <v>71</v>
      </c>
      <c r="N19" s="27">
        <f t="shared" si="4"/>
        <v>29.145728643216078</v>
      </c>
      <c r="O19" s="28">
        <v>10.402299913938275</v>
      </c>
      <c r="P19" s="29">
        <f t="shared" si="5"/>
        <v>94.798850043030868</v>
      </c>
      <c r="Q19" s="30">
        <v>0</v>
      </c>
      <c r="R19" s="27">
        <f t="shared" si="6"/>
        <v>100</v>
      </c>
      <c r="S19" s="19">
        <f t="shared" si="7"/>
        <v>70.69202702450292</v>
      </c>
      <c r="T19" s="53">
        <f t="shared" si="8"/>
        <v>12</v>
      </c>
      <c r="U19" s="31">
        <v>19</v>
      </c>
      <c r="V19" s="27">
        <f t="shared" si="9"/>
        <v>44</v>
      </c>
      <c r="W19" s="31">
        <v>145</v>
      </c>
      <c r="X19" s="27">
        <f t="shared" si="10"/>
        <v>65.706051873198845</v>
      </c>
      <c r="Y19" s="32">
        <v>1.6606293012005824</v>
      </c>
      <c r="Z19" s="27">
        <f t="shared" si="11"/>
        <v>91.696853493997082</v>
      </c>
      <c r="AA19" s="33">
        <v>11</v>
      </c>
      <c r="AB19" s="27">
        <f t="shared" si="12"/>
        <v>73.333333333333329</v>
      </c>
      <c r="AC19" s="19">
        <f t="shared" si="13"/>
        <v>68.684059675132318</v>
      </c>
      <c r="AD19" s="53">
        <f t="shared" si="14"/>
        <v>7</v>
      </c>
      <c r="AE19" s="34">
        <v>6</v>
      </c>
      <c r="AF19" s="27">
        <f t="shared" si="15"/>
        <v>58.333333333333336</v>
      </c>
      <c r="AG19" s="35">
        <v>25</v>
      </c>
      <c r="AH19" s="27">
        <f t="shared" si="16"/>
        <v>88.516746411483254</v>
      </c>
      <c r="AI19" s="36">
        <v>3.4010715481232769</v>
      </c>
      <c r="AJ19" s="27">
        <f t="shared" si="17"/>
        <v>77.326189679178157</v>
      </c>
      <c r="AK19" s="26">
        <v>15</v>
      </c>
      <c r="AL19" s="27">
        <f t="shared" si="18"/>
        <v>50</v>
      </c>
      <c r="AM19" s="20">
        <f t="shared" si="19"/>
        <v>68.544067355998692</v>
      </c>
      <c r="AN19" s="12">
        <f t="shared" si="20"/>
        <v>5</v>
      </c>
      <c r="AO19" s="50">
        <v>816.5</v>
      </c>
      <c r="AP19" s="27">
        <f t="shared" si="24"/>
        <v>42.909836065573771</v>
      </c>
      <c r="AQ19" s="30">
        <v>20.813818742626854</v>
      </c>
      <c r="AR19" s="27">
        <f t="shared" si="25"/>
        <v>76.699866431240878</v>
      </c>
      <c r="AS19" s="29">
        <v>9.5</v>
      </c>
      <c r="AT19" s="27">
        <f t="shared" si="26"/>
        <v>52.777777777777779</v>
      </c>
      <c r="AU19" s="19">
        <f t="shared" si="27"/>
        <v>57.462493424864142</v>
      </c>
      <c r="AV19" s="12">
        <f t="shared" si="21"/>
        <v>8</v>
      </c>
    </row>
    <row r="20" spans="1:48" s="59" customFormat="1" ht="14.45" customHeight="1" x14ac:dyDescent="0.2">
      <c r="C20" s="60"/>
      <c r="D20" s="61"/>
      <c r="E20" s="17"/>
      <c r="F20" s="11"/>
      <c r="G20" s="17"/>
      <c r="H20" s="11"/>
      <c r="I20" s="10"/>
      <c r="J20" s="11"/>
      <c r="K20" s="17"/>
      <c r="L20" s="11"/>
      <c r="M20" s="17"/>
      <c r="N20" s="11"/>
      <c r="O20" s="10"/>
      <c r="P20" s="62"/>
      <c r="Q20" s="63"/>
      <c r="R20" s="11"/>
      <c r="S20" s="11"/>
      <c r="T20" s="64"/>
      <c r="U20" s="13"/>
      <c r="V20" s="11"/>
      <c r="W20" s="13"/>
      <c r="X20" s="11"/>
      <c r="Y20" s="65"/>
      <c r="Z20" s="11"/>
      <c r="AA20" s="66"/>
      <c r="AB20" s="11"/>
      <c r="AC20" s="11"/>
      <c r="AD20" s="64"/>
      <c r="AE20" s="25"/>
      <c r="AF20" s="11"/>
      <c r="AG20" s="15"/>
      <c r="AH20" s="11"/>
      <c r="AI20" s="16"/>
      <c r="AJ20" s="11"/>
      <c r="AK20" s="17"/>
      <c r="AL20" s="11"/>
      <c r="AM20" s="67"/>
      <c r="AN20" s="64"/>
      <c r="AO20" s="17"/>
      <c r="AP20" s="11"/>
      <c r="AQ20" s="63"/>
      <c r="AR20" s="11"/>
      <c r="AS20" s="62"/>
      <c r="AT20" s="11"/>
      <c r="AU20" s="11"/>
      <c r="AV20" s="64"/>
    </row>
    <row r="21" spans="1:48" ht="33" customHeight="1" x14ac:dyDescent="0.25">
      <c r="A21" s="73" t="s">
        <v>72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AS21" s="21"/>
      <c r="AU21" s="68"/>
      <c r="AV21" s="69"/>
    </row>
    <row r="22" spans="1:48" ht="14.45" customHeight="1" x14ac:dyDescent="0.25">
      <c r="A22" s="1" t="s">
        <v>71</v>
      </c>
    </row>
    <row r="23" spans="1:48" ht="14.45" customHeight="1" x14ac:dyDescent="0.25">
      <c r="K23" s="3"/>
      <c r="L23" s="3"/>
      <c r="M23" s="3"/>
      <c r="N23" s="3"/>
      <c r="AP23" s="18"/>
    </row>
    <row r="24" spans="1:48" ht="14.45" customHeight="1" x14ac:dyDescent="0.25">
      <c r="K24" s="3"/>
      <c r="L24" s="3"/>
      <c r="M24" s="3"/>
      <c r="N24" s="3"/>
      <c r="AP24" s="18"/>
    </row>
    <row r="25" spans="1:48" ht="14.45" customHeight="1" x14ac:dyDescent="0.25">
      <c r="K25" s="3"/>
      <c r="L25" s="3"/>
      <c r="M25" s="3"/>
      <c r="N25" s="3"/>
      <c r="AP25" s="18"/>
    </row>
    <row r="26" spans="1:48" ht="14.45" customHeight="1" x14ac:dyDescent="0.25">
      <c r="K26" s="3"/>
      <c r="L26" s="3"/>
      <c r="M26" s="3"/>
      <c r="N26" s="3"/>
      <c r="AP26" s="18"/>
    </row>
    <row r="27" spans="1:48" ht="14.45" customHeight="1" x14ac:dyDescent="0.25">
      <c r="K27" s="3"/>
      <c r="L27" s="3"/>
      <c r="M27" s="3"/>
      <c r="N27" s="3"/>
      <c r="AP27" s="18"/>
    </row>
    <row r="28" spans="1:48" ht="14.45" customHeight="1" x14ac:dyDescent="0.25">
      <c r="K28" s="3"/>
      <c r="L28" s="3"/>
      <c r="M28" s="3"/>
      <c r="N28" s="3"/>
      <c r="AP28" s="18"/>
    </row>
    <row r="29" spans="1:48" ht="14.45" customHeight="1" x14ac:dyDescent="0.25">
      <c r="A29" s="3"/>
      <c r="B29" s="3"/>
      <c r="C29" s="3"/>
      <c r="D29" s="3"/>
      <c r="I29" s="3"/>
      <c r="K29" s="3"/>
      <c r="L29" s="3"/>
      <c r="M29" s="3"/>
      <c r="N29" s="3"/>
      <c r="O29" s="3"/>
      <c r="S29" s="3"/>
      <c r="Y29" s="3"/>
      <c r="AA29" s="3"/>
      <c r="AC29" s="3"/>
      <c r="AI29" s="3"/>
      <c r="AK29" s="3"/>
      <c r="AM29" s="3"/>
      <c r="AP29" s="14"/>
      <c r="AT29" s="3"/>
      <c r="AU29" s="3"/>
    </row>
    <row r="30" spans="1:48" ht="14.45" customHeight="1" x14ac:dyDescent="0.25">
      <c r="A30" s="3"/>
      <c r="B30" s="3"/>
      <c r="C30" s="3"/>
      <c r="D30" s="3"/>
      <c r="I30" s="3"/>
      <c r="K30" s="3"/>
      <c r="L30" s="3"/>
      <c r="M30" s="3"/>
      <c r="N30" s="3"/>
      <c r="O30" s="3"/>
      <c r="S30" s="3"/>
      <c r="Y30" s="3"/>
      <c r="AA30" s="3"/>
      <c r="AC30" s="3"/>
      <c r="AI30" s="3"/>
      <c r="AK30" s="3"/>
      <c r="AM30" s="3"/>
      <c r="AP30" s="14"/>
      <c r="AT30" s="3"/>
      <c r="AU30" s="3"/>
    </row>
    <row r="31" spans="1:48" ht="14.45" customHeight="1" x14ac:dyDescent="0.25">
      <c r="A31" s="3"/>
      <c r="B31" s="3"/>
      <c r="C31" s="3"/>
      <c r="D31" s="3"/>
      <c r="I31" s="3"/>
      <c r="K31" s="3"/>
      <c r="L31" s="3"/>
      <c r="M31" s="3"/>
      <c r="N31" s="3"/>
      <c r="O31" s="3"/>
      <c r="S31" s="3"/>
      <c r="Y31" s="3"/>
      <c r="AA31" s="3"/>
      <c r="AC31" s="3"/>
      <c r="AI31" s="3"/>
      <c r="AK31" s="3"/>
      <c r="AM31" s="3"/>
      <c r="AP31" s="14"/>
      <c r="AT31" s="3"/>
      <c r="AU31" s="3"/>
    </row>
    <row r="32" spans="1:48" ht="14.45" customHeight="1" x14ac:dyDescent="0.25">
      <c r="A32" s="3"/>
      <c r="B32" s="3"/>
      <c r="C32" s="3"/>
      <c r="D32" s="3"/>
      <c r="I32" s="3"/>
      <c r="K32" s="3"/>
      <c r="L32" s="3"/>
      <c r="M32" s="3"/>
      <c r="N32" s="3"/>
      <c r="O32" s="3"/>
      <c r="S32" s="3"/>
      <c r="Y32" s="3"/>
      <c r="AA32" s="3"/>
      <c r="AC32" s="3"/>
      <c r="AI32" s="3"/>
      <c r="AK32" s="3"/>
      <c r="AM32" s="3"/>
      <c r="AP32" s="14"/>
      <c r="AT32" s="3"/>
      <c r="AU32" s="3"/>
    </row>
    <row r="33" spans="1:47" ht="14.45" customHeight="1" x14ac:dyDescent="0.25">
      <c r="A33" s="3"/>
      <c r="B33" s="3"/>
      <c r="C33" s="3"/>
      <c r="D33" s="3"/>
      <c r="I33" s="3"/>
      <c r="K33" s="3"/>
      <c r="L33" s="3"/>
      <c r="M33" s="3"/>
      <c r="N33" s="3"/>
      <c r="O33" s="3"/>
      <c r="S33" s="3"/>
      <c r="Y33" s="3"/>
      <c r="AA33" s="3"/>
      <c r="AC33" s="3"/>
      <c r="AI33" s="3"/>
      <c r="AK33" s="3"/>
      <c r="AM33" s="3"/>
      <c r="AP33" s="14"/>
      <c r="AT33" s="3"/>
      <c r="AU33" s="3"/>
    </row>
    <row r="34" spans="1:47" ht="14.45" customHeight="1" x14ac:dyDescent="0.25">
      <c r="A34" s="3"/>
      <c r="B34" s="3"/>
      <c r="C34" s="3"/>
      <c r="D34" s="3"/>
      <c r="I34" s="3"/>
      <c r="K34" s="3"/>
      <c r="L34" s="3"/>
      <c r="M34" s="3"/>
      <c r="N34" s="3"/>
      <c r="O34" s="3"/>
      <c r="S34" s="3"/>
      <c r="Y34" s="3"/>
      <c r="AA34" s="3"/>
      <c r="AC34" s="3"/>
      <c r="AI34" s="3"/>
      <c r="AK34" s="3"/>
      <c r="AM34" s="3"/>
      <c r="AP34" s="14"/>
      <c r="AT34" s="3"/>
      <c r="AU34" s="3"/>
    </row>
    <row r="35" spans="1:47" ht="14.45" customHeight="1" x14ac:dyDescent="0.25">
      <c r="AP35" s="14"/>
    </row>
    <row r="36" spans="1:47" ht="14.45" customHeight="1" x14ac:dyDescent="0.25">
      <c r="AP36" s="14"/>
    </row>
    <row r="37" spans="1:47" ht="14.45" customHeight="1" x14ac:dyDescent="0.25">
      <c r="AP37" s="14"/>
    </row>
    <row r="38" spans="1:47" ht="14.45" customHeight="1" x14ac:dyDescent="0.25">
      <c r="AP38" s="14"/>
    </row>
    <row r="39" spans="1:47" ht="14.45" customHeight="1" x14ac:dyDescent="0.25">
      <c r="AP39" s="14"/>
    </row>
    <row r="40" spans="1:47" ht="14.45" customHeight="1" x14ac:dyDescent="0.25">
      <c r="AP40" s="14"/>
    </row>
  </sheetData>
  <autoFilter ref="A7:AV19" xr:uid="{00000000-0009-0000-0000-000000000000}">
    <sortState xmlns:xlrd2="http://schemas.microsoft.com/office/spreadsheetml/2017/richdata2" ref="A8:AV19">
      <sortCondition ref="B7:B19"/>
    </sortState>
  </autoFilter>
  <mergeCells count="6">
    <mergeCell ref="AO6:AV6"/>
    <mergeCell ref="A21:N21"/>
    <mergeCell ref="C6:D6"/>
    <mergeCell ref="E6:T6"/>
    <mergeCell ref="U6:AD6"/>
    <mergeCell ref="AE6:AN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DB2020 Peru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Santillana Farakos;Carlos I. Mejia</dc:creator>
  <cp:lastModifiedBy>Ana Maria Santillana Farakos</cp:lastModifiedBy>
  <dcterms:created xsi:type="dcterms:W3CDTF">2018-06-13T23:29:51Z</dcterms:created>
  <dcterms:modified xsi:type="dcterms:W3CDTF">2020-05-12T19:57:44Z</dcterms:modified>
</cp:coreProperties>
</file>